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BUFFALO\SD\2025冬季小学生強化合宿\"/>
    </mc:Choice>
  </mc:AlternateContent>
  <xr:revisionPtr revIDLastSave="0" documentId="13_ncr:1_{99F9853F-1097-40F4-9EF6-4C2220C46FE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見本" sheetId="11" r:id="rId1"/>
    <sheet name="①" sheetId="3" r:id="rId2"/>
    <sheet name="②" sheetId="6" r:id="rId3"/>
    <sheet name="③" sheetId="7" r:id="rId4"/>
    <sheet name="水連用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6" i="3" l="1"/>
  <c r="L25" i="11"/>
  <c r="J25" i="11"/>
  <c r="H25" i="11"/>
  <c r="F25" i="11"/>
  <c r="O11" i="11"/>
  <c r="O12" i="11"/>
  <c r="R11" i="11"/>
  <c r="R12" i="11"/>
  <c r="O13" i="11"/>
  <c r="R13" i="11"/>
  <c r="S13" i="11"/>
  <c r="O14" i="11"/>
  <c r="R14" i="11"/>
  <c r="S14" i="11"/>
  <c r="O15" i="11"/>
  <c r="R15" i="11"/>
  <c r="S15" i="11"/>
  <c r="O16" i="11"/>
  <c r="R16" i="11"/>
  <c r="S16" i="11"/>
  <c r="O17" i="11"/>
  <c r="R17" i="11"/>
  <c r="S17" i="11"/>
  <c r="O18" i="11"/>
  <c r="R18" i="11"/>
  <c r="S18" i="11"/>
  <c r="O19" i="11"/>
  <c r="R19" i="11"/>
  <c r="S19" i="11"/>
  <c r="O20" i="11"/>
  <c r="R20" i="11"/>
  <c r="S20" i="11"/>
  <c r="O21" i="11"/>
  <c r="R21" i="11"/>
  <c r="S21" i="11"/>
  <c r="O22" i="11"/>
  <c r="R22" i="11"/>
  <c r="S22" i="11"/>
  <c r="R26" i="11"/>
  <c r="X26" i="11"/>
  <c r="L15" i="4"/>
  <c r="M15" i="4" s="1"/>
  <c r="L16" i="4"/>
  <c r="L17" i="4"/>
  <c r="L14" i="4"/>
  <c r="L10" i="4"/>
  <c r="M10" i="4" s="1"/>
  <c r="L9" i="4"/>
  <c r="M9" i="4" s="1"/>
  <c r="L8" i="4"/>
  <c r="L7" i="4"/>
  <c r="H9" i="4"/>
  <c r="I9" i="4" s="1"/>
  <c r="H10" i="4"/>
  <c r="I10" i="4" s="1"/>
  <c r="H8" i="4"/>
  <c r="H7" i="4"/>
  <c r="D10" i="4"/>
  <c r="E10" i="4" s="1"/>
  <c r="D9" i="4"/>
  <c r="E9" i="4" s="1"/>
  <c r="D8" i="4"/>
  <c r="D7" i="4"/>
  <c r="X28" i="7"/>
  <c r="X31" i="7"/>
  <c r="X30" i="7"/>
  <c r="X29" i="7"/>
  <c r="X31" i="6"/>
  <c r="X30" i="6"/>
  <c r="X29" i="6"/>
  <c r="X28" i="6"/>
  <c r="L28" i="7"/>
  <c r="J28" i="7"/>
  <c r="H28" i="7"/>
  <c r="F28" i="7"/>
  <c r="L28" i="6"/>
  <c r="J28" i="6"/>
  <c r="H28" i="6"/>
  <c r="F28" i="6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26" i="7" s="1"/>
  <c r="O25" i="6"/>
  <c r="O26" i="6" s="1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22" i="6"/>
  <c r="S22" i="6"/>
  <c r="R23" i="6"/>
  <c r="S23" i="6"/>
  <c r="R24" i="6"/>
  <c r="S24" i="6"/>
  <c r="R25" i="6"/>
  <c r="S25" i="6"/>
  <c r="R11" i="7"/>
  <c r="S11" i="7"/>
  <c r="R12" i="7"/>
  <c r="S12" i="7"/>
  <c r="R13" i="7"/>
  <c r="S13" i="7"/>
  <c r="R14" i="7"/>
  <c r="S14" i="7"/>
  <c r="R15" i="7"/>
  <c r="S15" i="7"/>
  <c r="R16" i="7"/>
  <c r="S16" i="7"/>
  <c r="R17" i="7"/>
  <c r="S17" i="7"/>
  <c r="R18" i="7"/>
  <c r="S18" i="7"/>
  <c r="R22" i="7"/>
  <c r="S22" i="7"/>
  <c r="R23" i="7"/>
  <c r="S23" i="7"/>
  <c r="R24" i="7"/>
  <c r="S24" i="7"/>
  <c r="R25" i="7"/>
  <c r="S25" i="7"/>
  <c r="X31" i="3"/>
  <c r="X30" i="3"/>
  <c r="X29" i="3"/>
  <c r="X28" i="3"/>
  <c r="L28" i="3"/>
  <c r="J28" i="3"/>
  <c r="H28" i="3"/>
  <c r="F28" i="3"/>
  <c r="X28" i="11"/>
  <c r="X27" i="11"/>
  <c r="P31" i="7"/>
  <c r="P31" i="6"/>
  <c r="O25" i="3"/>
  <c r="O13" i="3"/>
  <c r="O14" i="3"/>
  <c r="O15" i="3"/>
  <c r="O16" i="3"/>
  <c r="O17" i="3"/>
  <c r="O18" i="3"/>
  <c r="O19" i="3"/>
  <c r="O20" i="3"/>
  <c r="O21" i="3"/>
  <c r="O22" i="3"/>
  <c r="O23" i="3"/>
  <c r="O24" i="3"/>
  <c r="O12" i="3"/>
  <c r="O11" i="3"/>
  <c r="O7" i="7"/>
  <c r="O7" i="6"/>
  <c r="D7" i="6"/>
  <c r="R27" i="11"/>
  <c r="R28" i="11"/>
  <c r="O23" i="11" l="1"/>
  <c r="M16" i="4"/>
  <c r="M17" i="4"/>
  <c r="P28" i="11"/>
  <c r="N34" i="6"/>
  <c r="U35" i="7"/>
  <c r="U34" i="7"/>
  <c r="U34" i="6"/>
  <c r="U35" i="6"/>
  <c r="U33" i="7"/>
  <c r="U33" i="6"/>
  <c r="P34" i="7"/>
  <c r="P34" i="6"/>
  <c r="N34" i="7"/>
  <c r="D7" i="7"/>
  <c r="AE11" i="7"/>
  <c r="AE11" i="6"/>
  <c r="P31" i="3"/>
  <c r="R11" i="3"/>
  <c r="W7" i="7"/>
  <c r="W7" i="6"/>
  <c r="F18" i="4"/>
  <c r="D18" i="4"/>
  <c r="AE11" i="11"/>
  <c r="R12" i="3"/>
  <c r="R13" i="3"/>
  <c r="R14" i="3"/>
  <c r="R15" i="3"/>
  <c r="R16" i="3"/>
  <c r="R17" i="3"/>
  <c r="R18" i="3"/>
  <c r="R22" i="3"/>
  <c r="R23" i="3"/>
  <c r="R24" i="3"/>
  <c r="R25" i="3"/>
  <c r="S11" i="11" l="1"/>
  <c r="S12" i="11"/>
  <c r="F31" i="11"/>
  <c r="F34" i="7"/>
  <c r="F34" i="6"/>
  <c r="F34" i="3"/>
  <c r="AE11" i="3" l="1"/>
  <c r="S11" i="3" s="1"/>
  <c r="E7" i="4" l="1"/>
  <c r="E11" i="4" s="1"/>
  <c r="E8" i="4"/>
  <c r="M8" i="4"/>
  <c r="M7" i="4"/>
  <c r="M11" i="4" s="1"/>
  <c r="I8" i="4"/>
  <c r="S15" i="3"/>
  <c r="S22" i="3"/>
  <c r="S12" i="3"/>
  <c r="S16" i="3"/>
  <c r="S23" i="3"/>
  <c r="S13" i="3"/>
  <c r="S17" i="3"/>
  <c r="S24" i="3"/>
  <c r="S14" i="3"/>
  <c r="S18" i="3"/>
  <c r="S25" i="3"/>
  <c r="M14" i="4" l="1"/>
  <c r="M18" i="4" s="1"/>
  <c r="I7" i="4"/>
  <c r="I11" i="4" s="1"/>
</calcChain>
</file>

<file path=xl/sharedStrings.xml><?xml version="1.0" encoding="utf-8"?>
<sst xmlns="http://schemas.openxmlformats.org/spreadsheetml/2006/main" count="260" uniqueCount="78">
  <si>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</si>
  <si>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</si>
  <si>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</si>
  <si>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</si>
  <si>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集計</t>
    <rPh sb="0" eb="2">
      <t>シュウケイ</t>
    </rPh>
    <phoneticPr fontId="1"/>
  </si>
  <si>
    <t>氏名</t>
    <rPh sb="0" eb="2">
      <t>シメイ</t>
    </rPh>
    <phoneticPr fontId="1"/>
  </si>
  <si>
    <t>メールアドレス</t>
    <phoneticPr fontId="1"/>
  </si>
  <si>
    <t>振込先・・・三菱ＵＦＪ銀行　名古屋営業部　０８１８４４８</t>
  </si>
  <si>
    <t>※競技会申込金振込先とは異なります。</t>
  </si>
  <si>
    <t>一般社団法人 愛知水泳連盟</t>
    <rPh sb="0" eb="2">
      <t>イッパン</t>
    </rPh>
    <rPh sb="2" eb="4">
      <t>シャダン</t>
    </rPh>
    <rPh sb="4" eb="6">
      <t>ホウジン</t>
    </rPh>
    <rPh sb="7" eb="9">
      <t>アイチ</t>
    </rPh>
    <rPh sb="9" eb="11">
      <t>スイエイ</t>
    </rPh>
    <rPh sb="11" eb="13">
      <t>レンメイ</t>
    </rPh>
    <phoneticPr fontId="1"/>
  </si>
  <si>
    <t>No</t>
    <phoneticPr fontId="1"/>
  </si>
  <si>
    <t>選手氏名</t>
    <rPh sb="0" eb="4">
      <t>センシュシメイ</t>
    </rPh>
    <phoneticPr fontId="1"/>
  </si>
  <si>
    <t>保護者</t>
    <rPh sb="0" eb="3">
      <t>ホゴシャ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</si>
  <si>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</si>
  <si>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</si>
  <si>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備考</t>
    <rPh sb="0" eb="2">
      <t>ビコウ</t>
    </rPh>
    <phoneticPr fontId="1"/>
  </si>
  <si>
    <t>所属クラブ</t>
    <rPh sb="0" eb="2">
      <t>ショゾク</t>
    </rPh>
    <phoneticPr fontId="1"/>
  </si>
  <si>
    <t>年度</t>
    <rPh sb="0" eb="2">
      <t>ネンド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</si>
  <si>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</si>
  <si>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</si>
  <si>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</si>
  <si>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</si>
  <si>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</si>
  <si>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</si>
  <si>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</si>
  <si>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</si>
  <si>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</si>
  <si>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</si>
  <si>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</si>
  <si>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</si>
  <si>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””</t>
    <phoneticPr fontId="1"/>
  </si>
  <si>
    <t>事業名：</t>
    <rPh sb="0" eb="3">
      <t>ジギョウメイ</t>
    </rPh>
    <phoneticPr fontId="1"/>
  </si>
  <si>
    <t>申込日</t>
    <rPh sb="0" eb="3">
      <t>モウシコミビ</t>
    </rPh>
    <phoneticPr fontId="1"/>
  </si>
  <si>
    <t>男</t>
  </si>
  <si>
    <t>女</t>
  </si>
  <si>
    <t>責任者携帯番号</t>
    <rPh sb="0" eb="3">
      <t>セキニンシャ</t>
    </rPh>
    <rPh sb="3" eb="7">
      <t>ケイタイバンゴウ</t>
    </rPh>
    <phoneticPr fontId="1"/>
  </si>
  <si>
    <t>申込
責任者</t>
    <rPh sb="0" eb="2">
      <t>モウシコミ</t>
    </rPh>
    <rPh sb="3" eb="6">
      <t>セキニンシャ</t>
    </rPh>
    <phoneticPr fontId="1"/>
  </si>
  <si>
    <t>振込日</t>
    <rPh sb="0" eb="3">
      <t>フリコミビ</t>
    </rPh>
    <phoneticPr fontId="1"/>
  </si>
  <si>
    <t>振込人名（依頼人名）</t>
    <rPh sb="0" eb="2">
      <t>フリコミ</t>
    </rPh>
    <rPh sb="2" eb="4">
      <t>ジンメイ</t>
    </rPh>
    <rPh sb="5" eb="7">
      <t>イライ</t>
    </rPh>
    <rPh sb="7" eb="9">
      <t>ジンメイ</t>
    </rPh>
    <phoneticPr fontId="1"/>
  </si>
  <si>
    <t>振込金額</t>
    <rPh sb="0" eb="4">
      <t>フリコミキンガク</t>
    </rPh>
    <phoneticPr fontId="1"/>
  </si>
  <si>
    <t>※確認用</t>
    <rPh sb="1" eb="3">
      <t>カクニン</t>
    </rPh>
    <rPh sb="3" eb="4">
      <t>ヨウ</t>
    </rPh>
    <phoneticPr fontId="1"/>
  </si>
  <si>
    <t>※ 緊急時対応用に必要な情報ですので、もれなくご記入ください</t>
    <phoneticPr fontId="1"/>
  </si>
  <si>
    <t>①</t>
    <phoneticPr fontId="1"/>
  </si>
  <si>
    <t>金額</t>
    <rPh sb="0" eb="2">
      <t>キンガク</t>
    </rPh>
    <phoneticPr fontId="1"/>
  </si>
  <si>
    <t>負担金</t>
    <rPh sb="0" eb="3">
      <t>フタンキン</t>
    </rPh>
    <phoneticPr fontId="1"/>
  </si>
  <si>
    <t>総数</t>
    <rPh sb="0" eb="2">
      <t>ソウスウ</t>
    </rPh>
    <phoneticPr fontId="1"/>
  </si>
  <si>
    <t>②</t>
    <phoneticPr fontId="1"/>
  </si>
  <si>
    <t>③</t>
    <phoneticPr fontId="1"/>
  </si>
  <si>
    <t>①+②+③</t>
    <phoneticPr fontId="1"/>
  </si>
  <si>
    <t>振込人名（依頼人名）</t>
    <phoneticPr fontId="1"/>
  </si>
  <si>
    <t>振込日</t>
    <phoneticPr fontId="1"/>
  </si>
  <si>
    <t>今合宿の趣旨に賛同し、以下の選手の申し込みを致します。</t>
    <rPh sb="0" eb="1">
      <t>コン</t>
    </rPh>
    <rPh sb="1" eb="3">
      <t>ガッシュク</t>
    </rPh>
    <rPh sb="4" eb="6">
      <t>シュシ</t>
    </rPh>
    <rPh sb="7" eb="9">
      <t>サンドウ</t>
    </rPh>
    <rPh sb="11" eb="13">
      <t>イカ</t>
    </rPh>
    <rPh sb="14" eb="16">
      <t>センシュ</t>
    </rPh>
    <rPh sb="17" eb="18">
      <t>モウ</t>
    </rPh>
    <rPh sb="19" eb="20">
      <t>コ</t>
    </rPh>
    <rPh sb="22" eb="23">
      <t>イタ</t>
    </rPh>
    <phoneticPr fontId="1"/>
  </si>
  <si>
    <t>愛知太郎</t>
    <rPh sb="0" eb="4">
      <t>アイチタロウ</t>
    </rPh>
    <phoneticPr fontId="1"/>
  </si>
  <si>
    <t>愛知次郎</t>
    <rPh sb="0" eb="2">
      <t>アイチ</t>
    </rPh>
    <rPh sb="2" eb="4">
      <t>ジロウ</t>
    </rPh>
    <phoneticPr fontId="1"/>
  </si>
  <si>
    <t>愛知花子</t>
    <rPh sb="0" eb="2">
      <t>アイチ</t>
    </rPh>
    <rPh sb="2" eb="4">
      <t>ハナコ</t>
    </rPh>
    <phoneticPr fontId="1"/>
  </si>
  <si>
    <t>NO</t>
    <phoneticPr fontId="1"/>
  </si>
  <si>
    <t>名前</t>
    <rPh sb="0" eb="2">
      <t>ナマエ</t>
    </rPh>
    <phoneticPr fontId="1"/>
  </si>
  <si>
    <t>コーチ資格</t>
    <rPh sb="3" eb="5">
      <t>シカク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</si>
  <si>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</si>
  <si>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</si>
  <si>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</si>
  <si>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生年月日</t>
    <rPh sb="0" eb="4">
      <t>セイネンガッピ</t>
    </rPh>
    <phoneticPr fontId="1"/>
  </si>
  <si>
    <t>合計</t>
    <rPh sb="0" eb="2">
      <t>ゴウケイ</t>
    </rPh>
    <phoneticPr fontId="1"/>
  </si>
  <si>
    <t>指定</t>
  </si>
  <si>
    <t>C</t>
  </si>
  <si>
    <t>2025年度　冬季小学生合宿　　申込用紙</t>
    <rPh sb="7" eb="9">
      <t>トウキ</t>
    </rPh>
    <rPh sb="9" eb="12">
      <t>ショウガクセイ</t>
    </rPh>
    <rPh sb="12" eb="14">
      <t>ガッシュク</t>
    </rPh>
    <rPh sb="16" eb="20">
      <t>モウシコミヨウシ</t>
    </rPh>
    <phoneticPr fontId="1"/>
  </si>
  <si>
    <t>形態計測</t>
    <rPh sb="0" eb="4">
      <t>ケイタイケイソク</t>
    </rPh>
    <phoneticPr fontId="1"/>
  </si>
  <si>
    <t>2025年度　冬季小学生合宿　　申込用紙</t>
    <rPh sb="7" eb="14">
      <t>トウキショウガクセイガッシュク</t>
    </rPh>
    <phoneticPr fontId="1"/>
  </si>
  <si>
    <t>栄養講習</t>
    <rPh sb="0" eb="2">
      <t>エイヨウ</t>
    </rPh>
    <rPh sb="2" eb="4">
      <t>コウシュウ</t>
    </rPh>
    <phoneticPr fontId="1"/>
  </si>
  <si>
    <t>学校名</t>
    <rPh sb="0" eb="2">
      <t>ガッコウ</t>
    </rPh>
    <rPh sb="2" eb="3">
      <t>メイ</t>
    </rPh>
    <phoneticPr fontId="1"/>
  </si>
  <si>
    <t>電話番号</t>
    <phoneticPr fontId="1"/>
  </si>
  <si>
    <t>栄養講習</t>
    <rPh sb="0" eb="4">
      <t>エイヨウコウシュウ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</si>
  <si>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区分
強化指定</t>
    </r>
    <r>
      <rPr>
        <sz val="7"/>
        <color theme="1"/>
        <rFont val="ＭＳ Ｐゴシック"/>
        <family val="3"/>
        <charset val="128"/>
        <scheme val="minor"/>
      </rPr>
      <t xml:space="preserve">
（指定，C）</t>
    </r>
    <rPh sb="0" eb="2">
      <t>クブン</t>
    </rPh>
    <rPh sb="3" eb="5">
      <t>キョウカ</t>
    </rPh>
    <rPh sb="5" eb="7">
      <t>シテイ</t>
    </rPh>
    <rPh sb="9" eb="11">
      <t>シテイ</t>
    </rPh>
    <phoneticPr fontId="1"/>
  </si>
  <si>
    <t>日程</t>
    <rPh sb="0" eb="2">
      <t>ニッテイ</t>
    </rPh>
    <phoneticPr fontId="1"/>
  </si>
  <si>
    <t>冬季小学生合宿</t>
    <rPh sb="0" eb="2">
      <t>トウキ</t>
    </rPh>
    <rPh sb="2" eb="5">
      <t>ショウガクセイ</t>
    </rPh>
    <rPh sb="5" eb="7">
      <t>ガッシュク</t>
    </rPh>
    <phoneticPr fontId="1"/>
  </si>
  <si>
    <t>②は欠席</t>
    <rPh sb="2" eb="4">
      <t>ケッセキ</t>
    </rPh>
    <phoneticPr fontId="1"/>
  </si>
  <si>
    <t>〇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</si>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</sst>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&quot;¥&quot;#,##0_);[Red]\(&quot;¥&quot;#,##0\)"/>
    <numFmt numFmtId="177" formatCode="[$-F800]dddd\,\ mmmm\ dd\,\ yyyy"/>
    <numFmt numFmtId="178" formatCode="yyyy&quot;年&quot;m&quot;月&quot;d&quot;日&quot;;@"/>
    <numFmt numFmtId="179" formatCode="0_);[Red]\(0\)"/>
    <numFmt numFmtId="180" formatCode="0_);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2" fillId="0" borderId="19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 shrinkToFit="1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 shrinkToFit="1"/>
    </xf>
    <xf numFmtId="14" fontId="11" fillId="0" borderId="0" xfId="0" applyNumberFormat="1" applyFont="1" applyAlignment="1">
      <alignment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9" fillId="0" borderId="0" xfId="0" applyFont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right" vertical="top" shrinkToFit="1"/>
    </xf>
    <xf numFmtId="176" fontId="4" fillId="0" borderId="0" xfId="0" applyNumberFormat="1" applyFont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4" fontId="9" fillId="0" borderId="3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37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4" fontId="9" fillId="3" borderId="3" xfId="0" applyNumberFormat="1" applyFont="1" applyFill="1" applyBorder="1" applyAlignment="1" applyProtection="1">
      <alignment horizontal="center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14" fontId="9" fillId="3" borderId="37" xfId="0" applyNumberFormat="1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42" fontId="9" fillId="4" borderId="2" xfId="0" applyNumberFormat="1" applyFont="1" applyFill="1" applyBorder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14" fontId="4" fillId="0" borderId="3" xfId="0" applyNumberFormat="1" applyFont="1" applyBorder="1" applyAlignment="1" applyProtection="1">
      <alignment horizontal="center" vertical="center" shrinkToFit="1"/>
      <protection locked="0"/>
    </xf>
    <xf numFmtId="56" fontId="9" fillId="0" borderId="22" xfId="0" applyNumberFormat="1" applyFont="1" applyBorder="1" applyAlignment="1" applyProtection="1">
      <alignment horizontal="center" vertical="center" shrinkToFit="1"/>
      <protection locked="0"/>
    </xf>
    <xf numFmtId="176" fontId="9" fillId="0" borderId="3" xfId="0" applyNumberFormat="1" applyFont="1" applyBorder="1">
      <alignment vertical="center"/>
    </xf>
    <xf numFmtId="0" fontId="4" fillId="0" borderId="3" xfId="0" applyFont="1" applyBorder="1" applyAlignment="1" applyProtection="1">
      <alignment vertical="center" shrinkToFit="1"/>
      <protection locked="0"/>
    </xf>
    <xf numFmtId="176" fontId="0" fillId="0" borderId="5" xfId="0" applyNumberFormat="1" applyBorder="1" applyAlignment="1">
      <alignment horizontal="center" vertical="center"/>
    </xf>
    <xf numFmtId="176" fontId="9" fillId="4" borderId="3" xfId="0" applyNumberFormat="1" applyFont="1" applyFill="1" applyBorder="1">
      <alignment vertical="center"/>
    </xf>
    <xf numFmtId="176" fontId="9" fillId="4" borderId="37" xfId="0" applyNumberFormat="1" applyFont="1" applyFill="1" applyBorder="1">
      <alignment vertical="center"/>
    </xf>
    <xf numFmtId="49" fontId="9" fillId="3" borderId="49" xfId="0" applyNumberFormat="1" applyFont="1" applyFill="1" applyBorder="1" applyAlignment="1" applyProtection="1">
      <alignment horizontal="center" vertical="center"/>
      <protection locked="0"/>
    </xf>
    <xf numFmtId="49" fontId="9" fillId="3" borderId="35" xfId="0" applyNumberFormat="1" applyFont="1" applyFill="1" applyBorder="1" applyAlignment="1" applyProtection="1">
      <alignment horizontal="center" vertical="center"/>
      <protection locked="0"/>
    </xf>
    <xf numFmtId="49" fontId="9" fillId="3" borderId="41" xfId="0" applyNumberFormat="1" applyFont="1" applyFill="1" applyBorder="1" applyAlignment="1" applyProtection="1">
      <alignment horizontal="center" vertical="center"/>
      <protection locked="0"/>
    </xf>
    <xf numFmtId="0" fontId="9" fillId="5" borderId="33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9" fillId="5" borderId="38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>
      <alignment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14" fontId="4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shrinkToFit="1"/>
    </xf>
    <xf numFmtId="176" fontId="9" fillId="0" borderId="37" xfId="0" applyNumberFormat="1" applyFont="1" applyBorder="1">
      <alignment vertical="center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>
      <alignment vertical="center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4" borderId="1" xfId="0" applyFont="1" applyFill="1" applyBorder="1" applyAlignment="1">
      <alignment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>
      <alignment horizontal="center" vertical="center" shrinkToFit="1"/>
    </xf>
    <xf numFmtId="178" fontId="3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56" fontId="9" fillId="0" borderId="22" xfId="0" applyNumberFormat="1" applyFont="1" applyBorder="1" applyAlignment="1" applyProtection="1">
      <alignment horizontal="center" vertical="center" shrinkToFit="1"/>
      <protection locked="0"/>
    </xf>
    <xf numFmtId="56" fontId="9" fillId="0" borderId="23" xfId="0" applyNumberFormat="1" applyFont="1" applyBorder="1" applyAlignment="1" applyProtection="1">
      <alignment horizontal="center" vertical="center" shrinkToFit="1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176" fontId="9" fillId="3" borderId="52" xfId="0" applyNumberFormat="1" applyFont="1" applyFill="1" applyBorder="1" applyAlignment="1" applyProtection="1">
      <alignment horizontal="center" vertical="center"/>
      <protection locked="0"/>
    </xf>
    <xf numFmtId="176" fontId="9" fillId="3" borderId="53" xfId="0" applyNumberFormat="1" applyFont="1" applyFill="1" applyBorder="1" applyAlignment="1" applyProtection="1">
      <alignment horizontal="center" vertical="center"/>
      <protection locked="0"/>
    </xf>
    <xf numFmtId="176" fontId="9" fillId="0" borderId="52" xfId="0" applyNumberFormat="1" applyFont="1" applyBorder="1" applyAlignment="1" applyProtection="1">
      <alignment horizontal="center" vertical="center"/>
      <protection locked="0"/>
    </xf>
    <xf numFmtId="176" fontId="9" fillId="0" borderId="53" xfId="0" applyNumberFormat="1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4" fontId="4" fillId="3" borderId="12" xfId="0" applyNumberFormat="1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4" fillId="0" borderId="26" xfId="0" applyFont="1" applyBorder="1" applyAlignment="1">
      <alignment shrinkToFit="1"/>
    </xf>
    <xf numFmtId="14" fontId="4" fillId="3" borderId="52" xfId="0" applyNumberFormat="1" applyFont="1" applyFill="1" applyBorder="1" applyAlignment="1">
      <alignment horizontal="center" vertical="center" shrinkToFit="1"/>
    </xf>
    <xf numFmtId="14" fontId="4" fillId="3" borderId="53" xfId="0" applyNumberFormat="1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13" fillId="3" borderId="12" xfId="1" applyFill="1" applyBorder="1" applyAlignment="1" applyProtection="1">
      <alignment horizontal="center" vertical="center" shrinkToFit="1"/>
      <protection locked="0"/>
    </xf>
    <xf numFmtId="0" fontId="13" fillId="3" borderId="13" xfId="1" applyFill="1" applyBorder="1" applyAlignment="1" applyProtection="1">
      <alignment horizontal="center" vertical="center" shrinkToFit="1"/>
      <protection locked="0"/>
    </xf>
    <xf numFmtId="0" fontId="13" fillId="3" borderId="15" xfId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 applyProtection="1">
      <alignment horizontal="center" vertical="center" shrinkToFit="1"/>
      <protection locked="0"/>
    </xf>
    <xf numFmtId="176" fontId="3" fillId="4" borderId="7" xfId="0" applyNumberFormat="1" applyFont="1" applyFill="1" applyBorder="1" applyAlignment="1">
      <alignment horizontal="center" vertical="center" shrinkToFit="1"/>
    </xf>
    <xf numFmtId="176" fontId="3" fillId="4" borderId="0" xfId="0" applyNumberFormat="1" applyFont="1" applyFill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177" fontId="10" fillId="3" borderId="7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0" applyNumberFormat="1" applyFont="1" applyFill="1" applyAlignment="1" applyProtection="1">
      <alignment horizontal="center" vertical="center" shrinkToFit="1"/>
      <protection locked="0"/>
    </xf>
    <xf numFmtId="177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9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15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9" fillId="0" borderId="54" xfId="0" applyNumberFormat="1" applyFont="1" applyBorder="1" applyAlignment="1" applyProtection="1">
      <alignment horizontal="center" vertical="center"/>
      <protection locked="0"/>
    </xf>
    <xf numFmtId="176" fontId="9" fillId="0" borderId="42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13" fillId="0" borderId="1" xfId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7" fontId="10" fillId="0" borderId="7" xfId="0" applyNumberFormat="1" applyFont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Alignment="1" applyProtection="1">
      <alignment horizontal="center" vertical="center" shrinkToFit="1"/>
      <protection locked="0"/>
    </xf>
    <xf numFmtId="177" fontId="10" fillId="0" borderId="8" xfId="0" applyNumberFormat="1" applyFont="1" applyBorder="1" applyAlignment="1" applyProtection="1">
      <alignment horizontal="center" vertical="center" shrinkToFit="1"/>
      <protection locked="0"/>
    </xf>
    <xf numFmtId="177" fontId="10" fillId="0" borderId="9" xfId="0" applyNumberFormat="1" applyFont="1" applyBorder="1" applyAlignment="1" applyProtection="1">
      <alignment horizontal="center" vertical="center" shrinkToFit="1"/>
      <protection locked="0"/>
    </xf>
    <xf numFmtId="177" fontId="10" fillId="0" borderId="10" xfId="0" applyNumberFormat="1" applyFont="1" applyBorder="1" applyAlignment="1" applyProtection="1">
      <alignment horizontal="center" vertical="center" shrinkToFit="1"/>
      <protection locked="0"/>
    </xf>
    <xf numFmtId="177" fontId="10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shrinkToFit="1"/>
    </xf>
    <xf numFmtId="178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14" fontId="4" fillId="0" borderId="52" xfId="0" applyNumberFormat="1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4" fontId="4" fillId="0" borderId="12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4" fillId="0" borderId="0" xfId="0" applyFont="1" applyAlignment="1">
      <alignment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180" fontId="13" fillId="0" borderId="1" xfId="1" applyNumberFormat="1" applyFill="1" applyBorder="1" applyAlignment="1" applyProtection="1">
      <alignment horizontal="center" vertical="center" shrinkToFit="1"/>
      <protection locked="0"/>
    </xf>
    <xf numFmtId="180" fontId="6" fillId="0" borderId="1" xfId="0" applyNumberFormat="1" applyFont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wrapText="1" shrinkToFit="1"/>
    </xf>
    <xf numFmtId="0" fontId="9" fillId="0" borderId="56" xfId="0" applyFont="1" applyBorder="1" applyAlignment="1">
      <alignment horizontal="center" vertical="center" wrapText="1" shrinkToFit="1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9" fillId="3" borderId="12" xfId="0" applyNumberFormat="1" applyFont="1" applyFill="1" applyBorder="1" applyAlignment="1" applyProtection="1">
      <alignment horizontal="center" vertical="center"/>
      <protection locked="0"/>
    </xf>
    <xf numFmtId="176" fontId="9" fillId="3" borderId="15" xfId="0" applyNumberFormat="1" applyFont="1" applyFill="1" applyBorder="1" applyAlignment="1" applyProtection="1">
      <alignment horizontal="center" vertical="center"/>
      <protection locked="0"/>
    </xf>
    <xf numFmtId="176" fontId="9" fillId="3" borderId="54" xfId="0" applyNumberFormat="1" applyFont="1" applyFill="1" applyBorder="1" applyAlignment="1" applyProtection="1">
      <alignment horizontal="center" vertical="center"/>
      <protection locked="0"/>
    </xf>
    <xf numFmtId="176" fontId="9" fillId="3" borderId="42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204311</xdr:colOff>
      <xdr:row>3</xdr:row>
      <xdr:rowOff>5238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0502137-5986-4F8F-A3B0-A2F6D4DA3176}"/>
            </a:ext>
          </a:extLst>
        </xdr:cNvPr>
        <xdr:cNvSpPr/>
      </xdr:nvSpPr>
      <xdr:spPr>
        <a:xfrm>
          <a:off x="83820" y="91440"/>
          <a:ext cx="1697831" cy="645318"/>
        </a:xfrm>
        <a:prstGeom prst="rect">
          <a:avLst/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2"/>
              </a:solidFill>
            </a:rPr>
            <a:t>見本</a:t>
          </a:r>
        </a:p>
      </xdr:txBody>
    </xdr:sp>
    <xdr:clientData/>
  </xdr:twoCellAnchor>
  <xdr:twoCellAnchor>
    <xdr:from>
      <xdr:col>4</xdr:col>
      <xdr:colOff>428625</xdr:colOff>
      <xdr:row>2</xdr:row>
      <xdr:rowOff>219075</xdr:rowOff>
    </xdr:from>
    <xdr:to>
      <xdr:col>6</xdr:col>
      <xdr:colOff>511969</xdr:colOff>
      <xdr:row>3</xdr:row>
      <xdr:rowOff>97631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E5A64DA6-1B94-4724-AF8F-A0FB99062BDE}"/>
            </a:ext>
          </a:extLst>
        </xdr:cNvPr>
        <xdr:cNvSpPr/>
      </xdr:nvSpPr>
      <xdr:spPr>
        <a:xfrm>
          <a:off x="2628900" y="638175"/>
          <a:ext cx="912019" cy="202406"/>
        </a:xfrm>
        <a:prstGeom prst="borderCallout1">
          <a:avLst>
            <a:gd name="adj1" fmla="val 130515"/>
            <a:gd name="adj2" fmla="val 36373"/>
            <a:gd name="adj3" fmla="val 388971"/>
            <a:gd name="adj4" fmla="val -18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所属名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851059</xdr:colOff>
      <xdr:row>4</xdr:row>
      <xdr:rowOff>202406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49137D80-A34B-47DC-B668-3ADA7C6D3611}"/>
            </a:ext>
          </a:extLst>
        </xdr:cNvPr>
        <xdr:cNvSpPr/>
      </xdr:nvSpPr>
      <xdr:spPr>
        <a:xfrm>
          <a:off x="8315325" y="895350"/>
          <a:ext cx="851059" cy="202406"/>
        </a:xfrm>
        <a:prstGeom prst="borderCallout1">
          <a:avLst>
            <a:gd name="adj1" fmla="val 130515"/>
            <a:gd name="adj2" fmla="val 36373"/>
            <a:gd name="adj3" fmla="val 265441"/>
            <a:gd name="adj4" fmla="val -421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電話番号</a:t>
          </a:r>
        </a:p>
      </xdr:txBody>
    </xdr:sp>
    <xdr:clientData/>
  </xdr:twoCellAnchor>
  <xdr:twoCellAnchor>
    <xdr:from>
      <xdr:col>20</xdr:col>
      <xdr:colOff>333375</xdr:colOff>
      <xdr:row>1</xdr:row>
      <xdr:rowOff>0</xdr:rowOff>
    </xdr:from>
    <xdr:to>
      <xdr:col>22</xdr:col>
      <xdr:colOff>1047750</xdr:colOff>
      <xdr:row>3</xdr:row>
      <xdr:rowOff>47625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E07B8C24-22F9-45FC-B4A7-24E84D044D9A}"/>
            </a:ext>
          </a:extLst>
        </xdr:cNvPr>
        <xdr:cNvSpPr/>
      </xdr:nvSpPr>
      <xdr:spPr>
        <a:xfrm>
          <a:off x="12058650" y="95250"/>
          <a:ext cx="1809750" cy="695325"/>
        </a:xfrm>
        <a:prstGeom prst="borderCallout1">
          <a:avLst>
            <a:gd name="adj1" fmla="val 105800"/>
            <a:gd name="adj2" fmla="val 75161"/>
            <a:gd name="adj3" fmla="val 190222"/>
            <a:gd name="adj4" fmla="val 10384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申込される日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〇〇〇〇年〇月〇日と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必ず入力してください</a:t>
          </a:r>
        </a:p>
      </xdr:txBody>
    </xdr:sp>
    <xdr:clientData/>
  </xdr:twoCellAnchor>
  <xdr:twoCellAnchor>
    <xdr:from>
      <xdr:col>14</xdr:col>
      <xdr:colOff>104775</xdr:colOff>
      <xdr:row>13</xdr:row>
      <xdr:rowOff>457200</xdr:rowOff>
    </xdr:from>
    <xdr:to>
      <xdr:col>17</xdr:col>
      <xdr:colOff>171450</xdr:colOff>
      <xdr:row>14</xdr:row>
      <xdr:rowOff>171451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FB9035CA-A265-4209-9A00-1B0EB2AA0B21}"/>
            </a:ext>
          </a:extLst>
        </xdr:cNvPr>
        <xdr:cNvSpPr/>
      </xdr:nvSpPr>
      <xdr:spPr>
        <a:xfrm>
          <a:off x="6448425" y="4438650"/>
          <a:ext cx="2105025" cy="266701"/>
        </a:xfrm>
        <a:prstGeom prst="borderCallout1">
          <a:avLst>
            <a:gd name="adj1" fmla="val -22426"/>
            <a:gd name="adj2" fmla="val 55196"/>
            <a:gd name="adj3" fmla="val -399466"/>
            <a:gd name="adj4" fmla="val 4304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男または女を選択してください</a:t>
          </a:r>
        </a:p>
      </xdr:txBody>
    </xdr:sp>
    <xdr:clientData/>
  </xdr:twoCellAnchor>
  <xdr:twoCellAnchor>
    <xdr:from>
      <xdr:col>16</xdr:col>
      <xdr:colOff>733425</xdr:colOff>
      <xdr:row>12</xdr:row>
      <xdr:rowOff>466725</xdr:rowOff>
    </xdr:from>
    <xdr:to>
      <xdr:col>19</xdr:col>
      <xdr:colOff>647700</xdr:colOff>
      <xdr:row>13</xdr:row>
      <xdr:rowOff>390525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6B9A4BA2-6DFB-4EA2-A5B8-A7A9FE8BA6BE}"/>
            </a:ext>
          </a:extLst>
        </xdr:cNvPr>
        <xdr:cNvSpPr/>
      </xdr:nvSpPr>
      <xdr:spPr>
        <a:xfrm>
          <a:off x="9048750" y="3895725"/>
          <a:ext cx="2047875" cy="476250"/>
        </a:xfrm>
        <a:prstGeom prst="borderCallout1">
          <a:avLst>
            <a:gd name="adj1" fmla="val -22426"/>
            <a:gd name="adj2" fmla="val 55196"/>
            <a:gd name="adj3" fmla="val -112705"/>
            <a:gd name="adj4" fmla="val 335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〇〇〇〇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〇と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必ず入力してください</a:t>
          </a:r>
        </a:p>
      </xdr:txBody>
    </xdr:sp>
    <xdr:clientData/>
  </xdr:twoCellAnchor>
  <xdr:twoCellAnchor>
    <xdr:from>
      <xdr:col>17</xdr:col>
      <xdr:colOff>381000</xdr:colOff>
      <xdr:row>3</xdr:row>
      <xdr:rowOff>57150</xdr:rowOff>
    </xdr:from>
    <xdr:to>
      <xdr:col>20</xdr:col>
      <xdr:colOff>57150</xdr:colOff>
      <xdr:row>6</xdr:row>
      <xdr:rowOff>85725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3FDD4BE7-5534-45CB-96CC-6F1E0B5484B4}"/>
            </a:ext>
          </a:extLst>
        </xdr:cNvPr>
        <xdr:cNvSpPr/>
      </xdr:nvSpPr>
      <xdr:spPr>
        <a:xfrm>
          <a:off x="9591675" y="800100"/>
          <a:ext cx="2190750" cy="695325"/>
        </a:xfrm>
        <a:prstGeom prst="borderCallout1">
          <a:avLst>
            <a:gd name="adj1" fmla="val 105800"/>
            <a:gd name="adj2" fmla="val 75161"/>
            <a:gd name="adj3" fmla="val 249126"/>
            <a:gd name="adj4" fmla="val 11850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申込日と生年月日が入力されると</a:t>
          </a:r>
          <a:endParaRPr kumimoji="1" lang="en-US" altLang="ja-JP" sz="1100">
            <a:solidFill>
              <a:srgbClr val="00B050"/>
            </a:solidFill>
          </a:endParaRPr>
        </a:p>
        <a:p>
          <a:pPr algn="ctr"/>
          <a:r>
            <a:rPr kumimoji="1" lang="ja-JP" altLang="en-US" sz="1100">
              <a:solidFill>
                <a:srgbClr val="00B050"/>
              </a:solidFill>
            </a:rPr>
            <a:t>年齢と学年は自動入力されます</a:t>
          </a:r>
          <a:endParaRPr kumimoji="1" lang="en-US" altLang="ja-JP" sz="1100">
            <a:solidFill>
              <a:srgbClr val="00B050"/>
            </a:solidFill>
          </a:endParaRPr>
        </a:p>
      </xdr:txBody>
    </xdr:sp>
    <xdr:clientData/>
  </xdr:twoCellAnchor>
  <xdr:twoCellAnchor>
    <xdr:from>
      <xdr:col>15</xdr:col>
      <xdr:colOff>142874</xdr:colOff>
      <xdr:row>20</xdr:row>
      <xdr:rowOff>438149</xdr:rowOff>
    </xdr:from>
    <xdr:to>
      <xdr:col>18</xdr:col>
      <xdr:colOff>314324</xdr:colOff>
      <xdr:row>21</xdr:row>
      <xdr:rowOff>428625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1106E936-8BFB-4DFD-980D-B60336538875}"/>
            </a:ext>
          </a:extLst>
        </xdr:cNvPr>
        <xdr:cNvSpPr/>
      </xdr:nvSpPr>
      <xdr:spPr>
        <a:xfrm>
          <a:off x="8096249" y="8286749"/>
          <a:ext cx="2047875" cy="542926"/>
        </a:xfrm>
        <a:prstGeom prst="borderCallout1">
          <a:avLst>
            <a:gd name="adj1" fmla="val 109153"/>
            <a:gd name="adj2" fmla="val 52870"/>
            <a:gd name="adj3" fmla="val 164768"/>
            <a:gd name="adj4" fmla="val -2692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自動入力されます</a:t>
          </a:r>
          <a:endParaRPr kumimoji="1" lang="en-US" altLang="ja-JP" sz="1100">
            <a:solidFill>
              <a:srgbClr val="00B050"/>
            </a:solidFill>
          </a:endParaRPr>
        </a:p>
        <a:p>
          <a:pPr algn="ctr"/>
          <a:r>
            <a:rPr kumimoji="1" lang="ja-JP" altLang="en-US" sz="1100">
              <a:solidFill>
                <a:srgbClr val="00B050"/>
              </a:solidFill>
            </a:rPr>
            <a:t>確認してください</a:t>
          </a:r>
        </a:p>
      </xdr:txBody>
    </xdr:sp>
    <xdr:clientData/>
  </xdr:twoCellAnchor>
  <xdr:twoCellAnchor>
    <xdr:from>
      <xdr:col>2</xdr:col>
      <xdr:colOff>95249</xdr:colOff>
      <xdr:row>31</xdr:row>
      <xdr:rowOff>19049</xdr:rowOff>
    </xdr:from>
    <xdr:to>
      <xdr:col>4</xdr:col>
      <xdr:colOff>390525</xdr:colOff>
      <xdr:row>32</xdr:row>
      <xdr:rowOff>238125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B18F4A47-A06C-4A4F-954D-A4AA1AA8BF09}"/>
            </a:ext>
          </a:extLst>
        </xdr:cNvPr>
        <xdr:cNvSpPr/>
      </xdr:nvSpPr>
      <xdr:spPr>
        <a:xfrm>
          <a:off x="409574" y="11820524"/>
          <a:ext cx="2181226" cy="542926"/>
        </a:xfrm>
        <a:prstGeom prst="borderCallout1">
          <a:avLst>
            <a:gd name="adj1" fmla="val -22426"/>
            <a:gd name="adj2" fmla="val 55196"/>
            <a:gd name="adj3" fmla="val -35232"/>
            <a:gd name="adj4" fmla="val 116293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シートごとの合計があっているか確認してください</a:t>
          </a:r>
        </a:p>
      </xdr:txBody>
    </xdr:sp>
    <xdr:clientData/>
  </xdr:twoCellAnchor>
  <xdr:twoCellAnchor>
    <xdr:from>
      <xdr:col>10</xdr:col>
      <xdr:colOff>428625</xdr:colOff>
      <xdr:row>26</xdr:row>
      <xdr:rowOff>266700</xdr:rowOff>
    </xdr:from>
    <xdr:to>
      <xdr:col>14</xdr:col>
      <xdr:colOff>0</xdr:colOff>
      <xdr:row>27</xdr:row>
      <xdr:rowOff>295275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33060855-0A50-45AA-A36F-98A08B7CA22C}"/>
            </a:ext>
          </a:extLst>
        </xdr:cNvPr>
        <xdr:cNvSpPr/>
      </xdr:nvSpPr>
      <xdr:spPr>
        <a:xfrm>
          <a:off x="5114925" y="10448925"/>
          <a:ext cx="1809750" cy="352425"/>
        </a:xfrm>
        <a:prstGeom prst="borderCallout1">
          <a:avLst>
            <a:gd name="adj1" fmla="val 105800"/>
            <a:gd name="adj2" fmla="val 75161"/>
            <a:gd name="adj3" fmla="val 190222"/>
            <a:gd name="adj4" fmla="val 10384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入力してください</a:t>
          </a:r>
        </a:p>
      </xdr:txBody>
    </xdr:sp>
    <xdr:clientData/>
  </xdr:twoCellAnchor>
  <xdr:twoCellAnchor>
    <xdr:from>
      <xdr:col>14</xdr:col>
      <xdr:colOff>152400</xdr:colOff>
      <xdr:row>26</xdr:row>
      <xdr:rowOff>152400</xdr:rowOff>
    </xdr:from>
    <xdr:to>
      <xdr:col>16</xdr:col>
      <xdr:colOff>819150</xdr:colOff>
      <xdr:row>27</xdr:row>
      <xdr:rowOff>295275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CFAAD675-1342-4DD9-8D60-DAAEDB68CD42}"/>
            </a:ext>
          </a:extLst>
        </xdr:cNvPr>
        <xdr:cNvSpPr/>
      </xdr:nvSpPr>
      <xdr:spPr>
        <a:xfrm>
          <a:off x="7324725" y="10334625"/>
          <a:ext cx="1809750" cy="466725"/>
        </a:xfrm>
        <a:prstGeom prst="borderCallout1">
          <a:avLst>
            <a:gd name="adj1" fmla="val 105800"/>
            <a:gd name="adj2" fmla="val 75161"/>
            <a:gd name="adj3" fmla="val 190222"/>
            <a:gd name="adj4" fmla="val 10384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○○○○年○月〇日と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入力してください</a:t>
          </a:r>
        </a:p>
      </xdr:txBody>
    </xdr:sp>
    <xdr:clientData/>
  </xdr:twoCellAnchor>
  <xdr:twoCellAnchor>
    <xdr:from>
      <xdr:col>22</xdr:col>
      <xdr:colOff>171450</xdr:colOff>
      <xdr:row>28</xdr:row>
      <xdr:rowOff>190500</xdr:rowOff>
    </xdr:from>
    <xdr:to>
      <xdr:col>23</xdr:col>
      <xdr:colOff>885825</xdr:colOff>
      <xdr:row>29</xdr:row>
      <xdr:rowOff>219075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F9A0A51A-5159-4C21-AFB4-162D1D0541B1}"/>
            </a:ext>
          </a:extLst>
        </xdr:cNvPr>
        <xdr:cNvSpPr/>
      </xdr:nvSpPr>
      <xdr:spPr>
        <a:xfrm>
          <a:off x="12163425" y="11020425"/>
          <a:ext cx="1809750" cy="352425"/>
        </a:xfrm>
        <a:prstGeom prst="borderCallout1">
          <a:avLst>
            <a:gd name="adj1" fmla="val 105800"/>
            <a:gd name="adj2" fmla="val 75161"/>
            <a:gd name="adj3" fmla="val 160492"/>
            <a:gd name="adj4" fmla="val 385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入力してください</a:t>
          </a:r>
        </a:p>
      </xdr:txBody>
    </xdr:sp>
    <xdr:clientData/>
  </xdr:twoCellAnchor>
  <xdr:twoCellAnchor>
    <xdr:from>
      <xdr:col>20</xdr:col>
      <xdr:colOff>942974</xdr:colOff>
      <xdr:row>22</xdr:row>
      <xdr:rowOff>114299</xdr:rowOff>
    </xdr:from>
    <xdr:to>
      <xdr:col>23</xdr:col>
      <xdr:colOff>857250</xdr:colOff>
      <xdr:row>24</xdr:row>
      <xdr:rowOff>9525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DBA3E939-1FED-4408-AD25-23E584503484}"/>
            </a:ext>
          </a:extLst>
        </xdr:cNvPr>
        <xdr:cNvSpPr/>
      </xdr:nvSpPr>
      <xdr:spPr>
        <a:xfrm>
          <a:off x="11839574" y="9067799"/>
          <a:ext cx="2105026" cy="561976"/>
        </a:xfrm>
        <a:prstGeom prst="borderCallout1">
          <a:avLst>
            <a:gd name="adj1" fmla="val 111138"/>
            <a:gd name="adj2" fmla="val 47290"/>
            <a:gd name="adj3" fmla="val 187748"/>
            <a:gd name="adj4" fmla="val 81494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自動入力されます</a:t>
          </a:r>
          <a:endParaRPr kumimoji="1" lang="en-US" altLang="ja-JP" sz="1100">
            <a:solidFill>
              <a:srgbClr val="00B050"/>
            </a:solidFill>
          </a:endParaRPr>
        </a:p>
        <a:p>
          <a:pPr algn="ctr"/>
          <a:r>
            <a:rPr kumimoji="1" lang="ja-JP" altLang="en-US" sz="1100">
              <a:solidFill>
                <a:srgbClr val="00B050"/>
              </a:solidFill>
            </a:rPr>
            <a:t>確認してください</a:t>
          </a:r>
        </a:p>
      </xdr:txBody>
    </xdr:sp>
    <xdr:clientData/>
  </xdr:twoCellAnchor>
  <xdr:twoCellAnchor>
    <xdr:from>
      <xdr:col>9</xdr:col>
      <xdr:colOff>185738</xdr:colOff>
      <xdr:row>15</xdr:row>
      <xdr:rowOff>441326</xdr:rowOff>
    </xdr:from>
    <xdr:to>
      <xdr:col>19</xdr:col>
      <xdr:colOff>381000</xdr:colOff>
      <xdr:row>17</xdr:row>
      <xdr:rowOff>293688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F39E73D4-59D9-428B-9D7D-E9E080049C02}"/>
            </a:ext>
          </a:extLst>
        </xdr:cNvPr>
        <xdr:cNvSpPr/>
      </xdr:nvSpPr>
      <xdr:spPr>
        <a:xfrm>
          <a:off x="4725988" y="5545139"/>
          <a:ext cx="5426075" cy="963612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chemeClr val="accent5">
                  <a:lumMod val="60000"/>
                  <a:lumOff val="40000"/>
                </a:schemeClr>
              </a:solidFill>
            </a:rPr>
            <a:t>※</a:t>
          </a:r>
          <a:r>
            <a:rPr kumimoji="1" lang="ja-JP" altLang="en-US" sz="1600" b="1">
              <a:solidFill>
                <a:schemeClr val="accent5">
                  <a:lumMod val="60000"/>
                  <a:lumOff val="40000"/>
                </a:schemeClr>
              </a:solidFill>
            </a:rPr>
            <a:t>青色のセルが入力できるエリアになっています。</a:t>
          </a:r>
          <a:endParaRPr kumimoji="1" lang="en-US" altLang="ja-JP" sz="1600" b="1">
            <a:solidFill>
              <a:schemeClr val="accent5">
                <a:lumMod val="60000"/>
                <a:lumOff val="40000"/>
              </a:schemeClr>
            </a:solidFill>
          </a:endParaRPr>
        </a:p>
        <a:p>
          <a:pPr algn="ctr"/>
          <a:r>
            <a:rPr kumimoji="1" lang="en-US" altLang="ja-JP" sz="1600" b="1">
              <a:solidFill>
                <a:schemeClr val="accent3">
                  <a:lumMod val="75000"/>
                </a:schemeClr>
              </a:solidFill>
            </a:rPr>
            <a:t>※</a:t>
          </a:r>
          <a:r>
            <a:rPr kumimoji="1" lang="ja-JP" altLang="en-US" sz="1600" b="1">
              <a:solidFill>
                <a:schemeClr val="accent3">
                  <a:lumMod val="75000"/>
                </a:schemeClr>
              </a:solidFill>
            </a:rPr>
            <a:t>緑色のセルは自動入力されるエリアになっています。</a:t>
          </a:r>
          <a:endParaRPr kumimoji="1" lang="en-US" altLang="ja-JP" sz="1600" b="1">
            <a:solidFill>
              <a:schemeClr val="accent3">
                <a:lumMod val="75000"/>
              </a:schemeClr>
            </a:solidFill>
          </a:endParaRPr>
        </a:p>
        <a:p>
          <a:pPr algn="ctr"/>
          <a:r>
            <a:rPr kumimoji="1" lang="en-US" altLang="ja-JP" sz="1600" b="1">
              <a:solidFill>
                <a:schemeClr val="accent6">
                  <a:lumMod val="75000"/>
                </a:schemeClr>
              </a:solidFill>
            </a:rPr>
            <a:t>※</a:t>
          </a:r>
          <a:r>
            <a:rPr kumimoji="1" lang="ja-JP" altLang="en-US" sz="1600" b="1">
              <a:solidFill>
                <a:schemeClr val="accent6">
                  <a:lumMod val="75000"/>
                </a:schemeClr>
              </a:solidFill>
            </a:rPr>
            <a:t>茶色は、必要であれば記入してください。</a:t>
          </a:r>
          <a:endParaRPr kumimoji="1" lang="en-US" altLang="ja-JP" sz="16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190500</xdr:colOff>
      <xdr:row>12</xdr:row>
      <xdr:rowOff>323850</xdr:rowOff>
    </xdr:from>
    <xdr:to>
      <xdr:col>14</xdr:col>
      <xdr:colOff>161925</xdr:colOff>
      <xdr:row>13</xdr:row>
      <xdr:rowOff>400049</xdr:rowOff>
    </xdr:to>
    <xdr:sp macro="" textlink="">
      <xdr:nvSpPr>
        <xdr:cNvPr id="24" name="吹き出し: 線 23">
          <a:extLst>
            <a:ext uri="{FF2B5EF4-FFF2-40B4-BE49-F238E27FC236}">
              <a16:creationId xmlns:a16="http://schemas.microsoft.com/office/drawing/2014/main" id="{07157E78-C9DF-4F93-A299-5E0921AFC016}"/>
            </a:ext>
          </a:extLst>
        </xdr:cNvPr>
        <xdr:cNvSpPr/>
      </xdr:nvSpPr>
      <xdr:spPr>
        <a:xfrm>
          <a:off x="4048125" y="3752850"/>
          <a:ext cx="2457450" cy="628649"/>
        </a:xfrm>
        <a:prstGeom prst="borderCallout1">
          <a:avLst>
            <a:gd name="adj1" fmla="val -22426"/>
            <a:gd name="adj2" fmla="val 55196"/>
            <a:gd name="adj3" fmla="val -69787"/>
            <a:gd name="adj4" fmla="val 101284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　すべての日程に金額を入力すると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</a:t>
          </a:r>
        </a:p>
        <a:p>
          <a:pPr algn="ctr"/>
          <a:r>
            <a:rPr kumimoji="1" lang="ja-JP" altLang="en-US" sz="1100">
              <a:solidFill>
                <a:srgbClr val="00B050"/>
              </a:solidFill>
            </a:rPr>
            <a:t>合計金額が自動入力されます</a:t>
          </a:r>
          <a:endParaRPr kumimoji="1" lang="en-US" altLang="ja-JP" sz="1100">
            <a:solidFill>
              <a:srgbClr val="00B050"/>
            </a:solidFill>
          </a:endParaRPr>
        </a:p>
      </xdr:txBody>
    </xdr:sp>
    <xdr:clientData/>
  </xdr:twoCellAnchor>
  <xdr:twoCellAnchor>
    <xdr:from>
      <xdr:col>21</xdr:col>
      <xdr:colOff>74612</xdr:colOff>
      <xdr:row>12</xdr:row>
      <xdr:rowOff>519112</xdr:rowOff>
    </xdr:from>
    <xdr:to>
      <xdr:col>23</xdr:col>
      <xdr:colOff>1203324</xdr:colOff>
      <xdr:row>14</xdr:row>
      <xdr:rowOff>192088</xdr:rowOff>
    </xdr:to>
    <xdr:sp macro="" textlink="">
      <xdr:nvSpPr>
        <xdr:cNvPr id="25" name="吹き出し: 線 24">
          <a:extLst>
            <a:ext uri="{FF2B5EF4-FFF2-40B4-BE49-F238E27FC236}">
              <a16:creationId xmlns:a16="http://schemas.microsoft.com/office/drawing/2014/main" id="{E4D89450-881F-4026-B42D-97DF85E7CC7E}"/>
            </a:ext>
          </a:extLst>
        </xdr:cNvPr>
        <xdr:cNvSpPr/>
      </xdr:nvSpPr>
      <xdr:spPr>
        <a:xfrm>
          <a:off x="12266612" y="3956050"/>
          <a:ext cx="3367087" cy="784226"/>
        </a:xfrm>
        <a:prstGeom prst="borderCallout1">
          <a:avLst>
            <a:gd name="adj1" fmla="val -22426"/>
            <a:gd name="adj2" fmla="val 55196"/>
            <a:gd name="adj3" fmla="val -87187"/>
            <a:gd name="adj4" fmla="val 69587"/>
          </a:avLst>
        </a:prstGeom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accent6">
                  <a:lumMod val="75000"/>
                </a:schemeClr>
              </a:solidFill>
            </a:rPr>
            <a:t>欠席・体調面等</a:t>
          </a:r>
          <a:endParaRPr kumimoji="1" lang="en-US" altLang="ja-JP" sz="1100">
            <a:solidFill>
              <a:schemeClr val="accent6">
                <a:lumMod val="75000"/>
              </a:schemeClr>
            </a:solidFill>
          </a:endParaRPr>
        </a:p>
        <a:p>
          <a:pPr algn="ctr"/>
          <a:r>
            <a:rPr kumimoji="1" lang="ja-JP" altLang="en-US" sz="1100">
              <a:solidFill>
                <a:schemeClr val="accent6">
                  <a:lumMod val="75000"/>
                </a:schemeClr>
              </a:solidFill>
            </a:rPr>
            <a:t>知っておいてほしいことが</a:t>
          </a:r>
          <a:endParaRPr kumimoji="1" lang="en-US" altLang="ja-JP" sz="1100">
            <a:solidFill>
              <a:schemeClr val="accent6">
                <a:lumMod val="75000"/>
              </a:schemeClr>
            </a:solidFill>
          </a:endParaRPr>
        </a:p>
        <a:p>
          <a:pPr algn="ctr"/>
          <a:r>
            <a:rPr kumimoji="1" lang="ja-JP" altLang="en-US" sz="1100">
              <a:solidFill>
                <a:schemeClr val="accent6">
                  <a:lumMod val="75000"/>
                </a:schemeClr>
              </a:solidFill>
            </a:rPr>
            <a:t>あれば記入してください</a:t>
          </a:r>
        </a:p>
      </xdr:txBody>
    </xdr:sp>
    <xdr:clientData/>
  </xdr:twoCellAnchor>
  <xdr:twoCellAnchor>
    <xdr:from>
      <xdr:col>16</xdr:col>
      <xdr:colOff>438150</xdr:colOff>
      <xdr:row>22</xdr:row>
      <xdr:rowOff>104775</xdr:rowOff>
    </xdr:from>
    <xdr:to>
      <xdr:col>19</xdr:col>
      <xdr:colOff>352425</xdr:colOff>
      <xdr:row>23</xdr:row>
      <xdr:rowOff>152400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011C69C9-3AEB-4B96-AC44-1A104FC3F5B6}"/>
            </a:ext>
          </a:extLst>
        </xdr:cNvPr>
        <xdr:cNvSpPr/>
      </xdr:nvSpPr>
      <xdr:spPr>
        <a:xfrm>
          <a:off x="7924800" y="9058275"/>
          <a:ext cx="2047875" cy="476250"/>
        </a:xfrm>
        <a:prstGeom prst="borderCallout1">
          <a:avLst>
            <a:gd name="adj1" fmla="val 109574"/>
            <a:gd name="adj2" fmla="val 51475"/>
            <a:gd name="adj3" fmla="val 203295"/>
            <a:gd name="adj4" fmla="val 335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〇〇〇〇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〇と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必ず入力してください</a:t>
          </a:r>
        </a:p>
      </xdr:txBody>
    </xdr:sp>
    <xdr:clientData/>
  </xdr:twoCellAnchor>
  <xdr:twoCellAnchor>
    <xdr:from>
      <xdr:col>18</xdr:col>
      <xdr:colOff>38100</xdr:colOff>
      <xdr:row>26</xdr:row>
      <xdr:rowOff>276225</xdr:rowOff>
    </xdr:from>
    <xdr:to>
      <xdr:col>19</xdr:col>
      <xdr:colOff>1228725</xdr:colOff>
      <xdr:row>27</xdr:row>
      <xdr:rowOff>304800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BF961DB0-A89D-427D-9C28-C60FA9D84463}"/>
            </a:ext>
          </a:extLst>
        </xdr:cNvPr>
        <xdr:cNvSpPr/>
      </xdr:nvSpPr>
      <xdr:spPr>
        <a:xfrm>
          <a:off x="9039225" y="10458450"/>
          <a:ext cx="1809750" cy="352425"/>
        </a:xfrm>
        <a:prstGeom prst="borderCallout1">
          <a:avLst>
            <a:gd name="adj1" fmla="val -2308"/>
            <a:gd name="adj2" fmla="val 38319"/>
            <a:gd name="adj3" fmla="val -42211"/>
            <a:gd name="adj4" fmla="val -135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入力してください</a:t>
          </a:r>
        </a:p>
      </xdr:txBody>
    </xdr:sp>
    <xdr:clientData/>
  </xdr:twoCellAnchor>
  <xdr:twoCellAnchor>
    <xdr:from>
      <xdr:col>2</xdr:col>
      <xdr:colOff>111125</xdr:colOff>
      <xdr:row>12</xdr:row>
      <xdr:rowOff>52388</xdr:rowOff>
    </xdr:from>
    <xdr:to>
      <xdr:col>3</xdr:col>
      <xdr:colOff>365126</xdr:colOff>
      <xdr:row>13</xdr:row>
      <xdr:rowOff>157162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68DD76A-4B2C-4BCC-8585-2515B572C085}"/>
            </a:ext>
          </a:extLst>
        </xdr:cNvPr>
        <xdr:cNvSpPr/>
      </xdr:nvSpPr>
      <xdr:spPr>
        <a:xfrm>
          <a:off x="428625" y="3489326"/>
          <a:ext cx="1539876" cy="660399"/>
        </a:xfrm>
        <a:prstGeom prst="borderCallout1">
          <a:avLst>
            <a:gd name="adj1" fmla="val -6483"/>
            <a:gd name="adj2" fmla="val 53288"/>
            <a:gd name="adj3" fmla="val -75598"/>
            <a:gd name="adj4" fmla="val 8361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強化指定は「指定」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en-US" altLang="ja-JP" sz="1100">
              <a:solidFill>
                <a:schemeClr val="tx2"/>
              </a:solidFill>
            </a:rPr>
            <a:t>99</a:t>
          </a:r>
          <a:r>
            <a:rPr kumimoji="1" lang="ja-JP" altLang="en-US" sz="1100">
              <a:solidFill>
                <a:schemeClr val="tx2"/>
              </a:solidFill>
            </a:rPr>
            <a:t>％場合は「</a:t>
          </a:r>
          <a:r>
            <a:rPr kumimoji="1" lang="en-US" altLang="ja-JP" sz="1100">
              <a:solidFill>
                <a:schemeClr val="tx2"/>
              </a:solidFill>
            </a:rPr>
            <a:t>C</a:t>
          </a:r>
          <a:r>
            <a:rPr kumimoji="1" lang="ja-JP" altLang="en-US" sz="1100">
              <a:solidFill>
                <a:schemeClr val="tx2"/>
              </a:solidFill>
            </a:rPr>
            <a:t>」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3</xdr:col>
      <xdr:colOff>33337</xdr:colOff>
      <xdr:row>13</xdr:row>
      <xdr:rowOff>252413</xdr:rowOff>
    </xdr:from>
    <xdr:to>
      <xdr:col>8</xdr:col>
      <xdr:colOff>258762</xdr:colOff>
      <xdr:row>14</xdr:row>
      <xdr:rowOff>357187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5B1C47F9-FF1C-4126-92C8-1E9F58E5CE41}"/>
            </a:ext>
          </a:extLst>
        </xdr:cNvPr>
        <xdr:cNvSpPr/>
      </xdr:nvSpPr>
      <xdr:spPr>
        <a:xfrm>
          <a:off x="1636712" y="4244976"/>
          <a:ext cx="2535238" cy="660399"/>
        </a:xfrm>
        <a:prstGeom prst="borderCallout1">
          <a:avLst>
            <a:gd name="adj1" fmla="val -6483"/>
            <a:gd name="adj2" fmla="val 53288"/>
            <a:gd name="adj3" fmla="val -158531"/>
            <a:gd name="adj4" fmla="val 6185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「指定」は</a:t>
          </a:r>
          <a:r>
            <a:rPr kumimoji="1" lang="en-US" altLang="ja-JP" sz="1100">
              <a:solidFill>
                <a:schemeClr val="tx2"/>
              </a:solidFill>
            </a:rPr>
            <a:t>8000</a:t>
          </a:r>
          <a:r>
            <a:rPr kumimoji="1" lang="ja-JP" altLang="en-US" sz="1100">
              <a:solidFill>
                <a:schemeClr val="tx2"/>
              </a:solidFill>
            </a:rPr>
            <a:t>円・</a:t>
          </a:r>
          <a:r>
            <a:rPr kumimoji="1" lang="en-US" altLang="ja-JP" sz="1100">
              <a:solidFill>
                <a:schemeClr val="tx2"/>
              </a:solidFill>
            </a:rPr>
            <a:t>2400</a:t>
          </a:r>
          <a:r>
            <a:rPr kumimoji="1" lang="ja-JP" altLang="en-US" sz="1100">
              <a:solidFill>
                <a:schemeClr val="tx2"/>
              </a:solidFill>
            </a:rPr>
            <a:t>円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「</a:t>
          </a:r>
          <a:r>
            <a:rPr kumimoji="1" lang="en-US" altLang="ja-JP" sz="1100">
              <a:solidFill>
                <a:schemeClr val="tx2"/>
              </a:solidFill>
            </a:rPr>
            <a:t>C</a:t>
          </a:r>
          <a:r>
            <a:rPr kumimoji="1" lang="ja-JP" altLang="en-US" sz="1100">
              <a:solidFill>
                <a:schemeClr val="tx2"/>
              </a:solidFill>
            </a:rPr>
            <a:t>」は</a:t>
          </a:r>
          <a:r>
            <a:rPr kumimoji="1" lang="en-US" altLang="ja-JP" sz="1100">
              <a:solidFill>
                <a:schemeClr val="tx2"/>
              </a:solidFill>
            </a:rPr>
            <a:t>12000</a:t>
          </a:r>
          <a:r>
            <a:rPr kumimoji="1" lang="ja-JP" altLang="en-US" sz="1100">
              <a:solidFill>
                <a:schemeClr val="tx2"/>
              </a:solidFill>
            </a:rPr>
            <a:t>円・</a:t>
          </a:r>
          <a:r>
            <a:rPr kumimoji="1" lang="en-US" altLang="ja-JP" sz="1100">
              <a:solidFill>
                <a:schemeClr val="tx2"/>
              </a:solidFill>
            </a:rPr>
            <a:t>3400</a:t>
          </a:r>
          <a:r>
            <a:rPr kumimoji="1" lang="ja-JP" altLang="en-US" sz="1100">
              <a:solidFill>
                <a:schemeClr val="tx2"/>
              </a:solidFill>
            </a:rPr>
            <a:t>円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参加しない場合は空欄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18</xdr:col>
      <xdr:colOff>508000</xdr:colOff>
      <xdr:row>11</xdr:row>
      <xdr:rowOff>498474</xdr:rowOff>
    </xdr:from>
    <xdr:to>
      <xdr:col>20</xdr:col>
      <xdr:colOff>660400</xdr:colOff>
      <xdr:row>12</xdr:row>
      <xdr:rowOff>422274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B4E6B8F7-D7AF-44C9-B93A-A6AE56882043}"/>
            </a:ext>
          </a:extLst>
        </xdr:cNvPr>
        <xdr:cNvSpPr/>
      </xdr:nvSpPr>
      <xdr:spPr>
        <a:xfrm>
          <a:off x="9652000" y="3379787"/>
          <a:ext cx="2081213" cy="479425"/>
        </a:xfrm>
        <a:prstGeom prst="borderCallout1">
          <a:avLst>
            <a:gd name="adj1" fmla="val -22426"/>
            <a:gd name="adj2" fmla="val 55196"/>
            <a:gd name="adj3" fmla="val -114361"/>
            <a:gd name="adj4" fmla="val 5102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〇〇市立と〇〇小学校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必ず入力してください</a:t>
          </a:r>
        </a:p>
      </xdr:txBody>
    </xdr:sp>
    <xdr:clientData/>
  </xdr:twoCellAnchor>
  <xdr:twoCellAnchor>
    <xdr:from>
      <xdr:col>20</xdr:col>
      <xdr:colOff>215900</xdr:colOff>
      <xdr:row>10</xdr:row>
      <xdr:rowOff>436561</xdr:rowOff>
    </xdr:from>
    <xdr:to>
      <xdr:col>22</xdr:col>
      <xdr:colOff>58738</xdr:colOff>
      <xdr:row>11</xdr:row>
      <xdr:rowOff>360361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AED028CF-0C7D-453D-A2D6-289AAD9EE89E}"/>
            </a:ext>
          </a:extLst>
        </xdr:cNvPr>
        <xdr:cNvSpPr/>
      </xdr:nvSpPr>
      <xdr:spPr>
        <a:xfrm>
          <a:off x="11288713" y="2762249"/>
          <a:ext cx="2081213" cy="479425"/>
        </a:xfrm>
        <a:prstGeom prst="borderCallout1">
          <a:avLst>
            <a:gd name="adj1" fmla="val -22426"/>
            <a:gd name="adj2" fmla="val 55196"/>
            <a:gd name="adj3" fmla="val -46480"/>
            <a:gd name="adj4" fmla="val 10633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保護者の栄養講習参加の有無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AE3C-8D4B-4D51-9041-758AF6CE8341}">
  <dimension ref="B1:AE33"/>
  <sheetViews>
    <sheetView topLeftCell="B22" zoomScale="80" zoomScaleNormal="80" workbookViewId="0">
      <selection activeCell="I34" sqref="I34"/>
    </sheetView>
  </sheetViews>
  <sheetFormatPr defaultColWidth="9" defaultRowHeight="12" x14ac:dyDescent="0.2"/>
  <cols>
    <col min="1" max="1" width="1.17968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11.453125" style="3" customWidth="1"/>
    <col min="16" max="16" width="5.1796875" style="3" bestFit="1" customWidth="1"/>
    <col min="17" max="17" width="13.08984375" style="3" customWidth="1"/>
    <col min="18" max="19" width="9" style="3"/>
    <col min="20" max="20" width="18.6328125" style="3" customWidth="1"/>
    <col min="21" max="23" width="16" style="3" customWidth="1"/>
    <col min="24" max="24" width="18.08984375" style="3" customWidth="1"/>
    <col min="25" max="28" width="9" style="3"/>
    <col min="29" max="31" width="0" style="3" hidden="1" customWidth="1"/>
    <col min="32" max="16384" width="9" style="3"/>
  </cols>
  <sheetData>
    <row r="1" spans="2:31" ht="7.5" customHeight="1" x14ac:dyDescent="0.2">
      <c r="J1" s="100"/>
    </row>
    <row r="2" spans="2:31" ht="25.5" customHeight="1" x14ac:dyDescent="0.2">
      <c r="B2" s="121" t="s">
        <v>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2:31" ht="25.5" customHeight="1" x14ac:dyDescent="0.2">
      <c r="B3" s="121" t="s">
        <v>65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5" spans="2:31" ht="29.15" customHeight="1" x14ac:dyDescent="0.2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Q5" s="123"/>
      <c r="R5" s="124"/>
      <c r="S5" s="124"/>
      <c r="T5" s="124"/>
      <c r="U5" s="124"/>
      <c r="V5" s="124"/>
      <c r="W5" s="124"/>
      <c r="X5" s="124"/>
    </row>
    <row r="6" spans="2:31" ht="12" customHeight="1" x14ac:dyDescent="0.2">
      <c r="B6" s="22"/>
      <c r="C6" s="22"/>
      <c r="D6" s="22"/>
      <c r="E6" s="22"/>
      <c r="F6" s="22"/>
    </row>
    <row r="7" spans="2:31" ht="18.75" customHeight="1" x14ac:dyDescent="0.2">
      <c r="B7" s="22"/>
      <c r="C7" s="55" t="s">
        <v>16</v>
      </c>
      <c r="D7" s="125"/>
      <c r="E7" s="125"/>
      <c r="F7" s="125"/>
      <c r="G7" s="125"/>
      <c r="H7" s="125"/>
      <c r="I7" s="125"/>
      <c r="J7" s="126" t="s">
        <v>13</v>
      </c>
      <c r="K7" s="126"/>
      <c r="L7" s="126"/>
      <c r="M7" s="126"/>
      <c r="N7" s="126"/>
      <c r="O7" s="183"/>
      <c r="P7" s="183"/>
      <c r="Q7" s="183"/>
      <c r="R7" s="183"/>
      <c r="U7" s="56" t="s">
        <v>32</v>
      </c>
      <c r="V7" s="127">
        <v>46001</v>
      </c>
      <c r="W7" s="127"/>
      <c r="X7" s="127"/>
    </row>
    <row r="8" spans="2:31" ht="12" customHeight="1" thickBot="1" x14ac:dyDescent="0.25">
      <c r="X8" s="23"/>
    </row>
    <row r="9" spans="2:31" ht="18.75" customHeight="1" x14ac:dyDescent="0.2">
      <c r="B9" s="113" t="s">
        <v>10</v>
      </c>
      <c r="C9" s="115" t="s">
        <v>11</v>
      </c>
      <c r="D9" s="117" t="s">
        <v>72</v>
      </c>
      <c r="E9" s="119" t="s">
        <v>73</v>
      </c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115" t="s">
        <v>0</v>
      </c>
      <c r="Q9" s="115" t="s">
        <v>14</v>
      </c>
      <c r="R9" s="115" t="s">
        <v>1</v>
      </c>
      <c r="S9" s="115" t="s">
        <v>2</v>
      </c>
      <c r="T9" s="115" t="s">
        <v>69</v>
      </c>
      <c r="U9" s="130" t="s">
        <v>12</v>
      </c>
      <c r="V9" s="244"/>
      <c r="W9" s="131"/>
      <c r="X9" s="128" t="s">
        <v>15</v>
      </c>
    </row>
    <row r="10" spans="2:31" ht="22.5" customHeight="1" thickBot="1" x14ac:dyDescent="0.25">
      <c r="B10" s="114"/>
      <c r="C10" s="116"/>
      <c r="D10" s="118"/>
      <c r="E10" s="132" t="s">
        <v>42</v>
      </c>
      <c r="F10" s="133"/>
      <c r="G10" s="132" t="s">
        <v>46</v>
      </c>
      <c r="H10" s="133"/>
      <c r="I10" s="132" t="s">
        <v>66</v>
      </c>
      <c r="J10" s="133"/>
      <c r="K10" s="140"/>
      <c r="L10" s="141"/>
      <c r="M10" s="132"/>
      <c r="N10" s="133"/>
      <c r="O10" s="54" t="s">
        <v>3</v>
      </c>
      <c r="P10" s="116"/>
      <c r="Q10" s="116"/>
      <c r="R10" s="116"/>
      <c r="S10" s="116"/>
      <c r="T10" s="116"/>
      <c r="U10" s="24" t="s">
        <v>5</v>
      </c>
      <c r="V10" s="245" t="s">
        <v>70</v>
      </c>
      <c r="W10" s="25" t="s">
        <v>71</v>
      </c>
      <c r="X10" s="129"/>
    </row>
    <row r="11" spans="2:31" ht="43.5" customHeight="1" thickTop="1" x14ac:dyDescent="0.2">
      <c r="B11" s="26">
        <v>1</v>
      </c>
      <c r="C11" s="57" t="s">
        <v>52</v>
      </c>
      <c r="D11" s="60" t="s">
        <v>63</v>
      </c>
      <c r="E11" s="136">
        <v>8000</v>
      </c>
      <c r="F11" s="137"/>
      <c r="G11" s="136">
        <v>8000</v>
      </c>
      <c r="H11" s="137"/>
      <c r="I11" s="136">
        <v>2400</v>
      </c>
      <c r="J11" s="137"/>
      <c r="K11" s="138"/>
      <c r="L11" s="139"/>
      <c r="M11" s="138"/>
      <c r="N11" s="139"/>
      <c r="O11" s="91">
        <f>E11+G11+I11</f>
        <v>18400</v>
      </c>
      <c r="P11" s="60" t="s">
        <v>33</v>
      </c>
      <c r="Q11" s="61">
        <v>42339</v>
      </c>
      <c r="R11" s="71">
        <f>IF(C11="","",DATEDIF(Q11,$V$7,"Y"))</f>
        <v>10</v>
      </c>
      <c r="S11" s="72" t="str">
        <f t="shared" ref="S11:S22" ca="1" si="0">IF(C11="","",VLOOKUP(DATEDIF(Q11,$AE$11,"Y"),$AC$11:$AD$24,2,TRUE))</f>
        <v>小4</v>
      </c>
      <c r="T11" s="64"/>
      <c r="U11" s="93"/>
      <c r="V11" s="93"/>
      <c r="W11" s="65" t="s">
        <v>76</v>
      </c>
      <c r="X11" s="96"/>
      <c r="Z11" s="69"/>
      <c r="AC11" s="3">
        <v>6</v>
      </c>
      <c r="AD11" s="3" t="s">
        <v>18</v>
      </c>
      <c r="AE11" s="4">
        <f ca="1">DATE(YEAR(TODAY())-(MONTH(TODAY())&lt;=3)*1,4,1)</f>
        <v>45748</v>
      </c>
    </row>
    <row r="12" spans="2:31" ht="43.5" customHeight="1" x14ac:dyDescent="0.2">
      <c r="B12" s="29">
        <v>2</v>
      </c>
      <c r="C12" s="58" t="s">
        <v>54</v>
      </c>
      <c r="D12" s="60" t="s">
        <v>64</v>
      </c>
      <c r="E12" s="134">
        <v>12000</v>
      </c>
      <c r="F12" s="134"/>
      <c r="G12" s="134"/>
      <c r="H12" s="134"/>
      <c r="I12" s="134">
        <v>3400</v>
      </c>
      <c r="J12" s="134"/>
      <c r="K12" s="187"/>
      <c r="L12" s="188"/>
      <c r="M12" s="187"/>
      <c r="N12" s="188"/>
      <c r="O12" s="91">
        <f>E12+G12+I12+K12+M12</f>
        <v>15400</v>
      </c>
      <c r="P12" s="58" t="s">
        <v>34</v>
      </c>
      <c r="Q12" s="62">
        <v>41369</v>
      </c>
      <c r="R12" s="71">
        <f>IF(C12="","",DATEDIF(Q12,$V$7,"Y"))</f>
        <v>12</v>
      </c>
      <c r="S12" s="73" t="str">
        <f t="shared" ca="1" si="0"/>
        <v>小6</v>
      </c>
      <c r="T12" s="66"/>
      <c r="U12" s="94"/>
      <c r="V12" s="93"/>
      <c r="W12" s="65" t="s">
        <v>77</v>
      </c>
      <c r="X12" s="99" t="s">
        <v>75</v>
      </c>
      <c r="Z12" s="69"/>
      <c r="AC12" s="3">
        <v>7</v>
      </c>
      <c r="AD12" s="3" t="s">
        <v>19</v>
      </c>
    </row>
    <row r="13" spans="2:31" ht="43.5" customHeight="1" x14ac:dyDescent="0.2">
      <c r="B13" s="29">
        <v>3</v>
      </c>
      <c r="C13" s="58"/>
      <c r="D13" s="60"/>
      <c r="E13" s="251"/>
      <c r="F13" s="252"/>
      <c r="G13" s="251"/>
      <c r="H13" s="252"/>
      <c r="I13" s="251"/>
      <c r="J13" s="252"/>
      <c r="K13" s="187"/>
      <c r="L13" s="188"/>
      <c r="M13" s="187"/>
      <c r="N13" s="188"/>
      <c r="O13" s="91">
        <f t="shared" ref="O13:O22" si="1">E13+G13+I13+K13+M13</f>
        <v>0</v>
      </c>
      <c r="P13" s="58"/>
      <c r="Q13" s="62"/>
      <c r="R13" s="71" t="str">
        <f>IF(C13="","",DATEDIF(Q13,$V$7,"Y"))</f>
        <v/>
      </c>
      <c r="S13" s="73" t="str">
        <f t="shared" si="0"/>
        <v/>
      </c>
      <c r="T13" s="66"/>
      <c r="U13" s="94"/>
      <c r="V13" s="93"/>
      <c r="W13" s="65"/>
      <c r="X13" s="97"/>
      <c r="AC13" s="3">
        <v>8</v>
      </c>
      <c r="AD13" s="3" t="s">
        <v>20</v>
      </c>
    </row>
    <row r="14" spans="2:31" ht="43.5" customHeight="1" x14ac:dyDescent="0.2">
      <c r="B14" s="29">
        <v>4</v>
      </c>
      <c r="C14" s="58"/>
      <c r="D14" s="60"/>
      <c r="E14" s="251"/>
      <c r="F14" s="252"/>
      <c r="G14" s="251"/>
      <c r="H14" s="252"/>
      <c r="I14" s="251"/>
      <c r="J14" s="252"/>
      <c r="K14" s="187"/>
      <c r="L14" s="188"/>
      <c r="M14" s="187"/>
      <c r="N14" s="188"/>
      <c r="O14" s="91">
        <f t="shared" si="1"/>
        <v>0</v>
      </c>
      <c r="P14" s="58"/>
      <c r="Q14" s="62"/>
      <c r="R14" s="71" t="str">
        <f>IF(C14="","",DATEDIF(Q14,$V$7,"Y"))</f>
        <v/>
      </c>
      <c r="S14" s="73" t="str">
        <f t="shared" si="0"/>
        <v/>
      </c>
      <c r="T14" s="66"/>
      <c r="U14" s="94"/>
      <c r="V14" s="93"/>
      <c r="W14" s="65"/>
      <c r="X14" s="97"/>
      <c r="AC14" s="3">
        <v>9</v>
      </c>
      <c r="AD14" s="3" t="s">
        <v>21</v>
      </c>
    </row>
    <row r="15" spans="2:31" ht="43.5" customHeight="1" x14ac:dyDescent="0.2">
      <c r="B15" s="29">
        <v>5</v>
      </c>
      <c r="C15" s="58"/>
      <c r="D15" s="60"/>
      <c r="E15" s="251"/>
      <c r="F15" s="252"/>
      <c r="G15" s="251"/>
      <c r="H15" s="252"/>
      <c r="I15" s="251"/>
      <c r="J15" s="252"/>
      <c r="K15" s="187"/>
      <c r="L15" s="188"/>
      <c r="M15" s="187"/>
      <c r="N15" s="188"/>
      <c r="O15" s="91">
        <f t="shared" si="1"/>
        <v>0</v>
      </c>
      <c r="P15" s="58"/>
      <c r="Q15" s="62"/>
      <c r="R15" s="71" t="str">
        <f>IF(C15="","",DATEDIF(Q15,$V$7,"Y"))</f>
        <v/>
      </c>
      <c r="S15" s="73" t="str">
        <f t="shared" si="0"/>
        <v/>
      </c>
      <c r="T15" s="66"/>
      <c r="U15" s="94"/>
      <c r="V15" s="93"/>
      <c r="W15" s="65"/>
      <c r="X15" s="97"/>
      <c r="AC15" s="3">
        <v>10</v>
      </c>
      <c r="AD15" s="3" t="s">
        <v>22</v>
      </c>
    </row>
    <row r="16" spans="2:31" ht="43.5" customHeight="1" x14ac:dyDescent="0.2">
      <c r="B16" s="29">
        <v>6</v>
      </c>
      <c r="C16" s="58"/>
      <c r="D16" s="60"/>
      <c r="E16" s="251"/>
      <c r="F16" s="252"/>
      <c r="G16" s="251"/>
      <c r="H16" s="252"/>
      <c r="I16" s="251"/>
      <c r="J16" s="252"/>
      <c r="K16" s="187"/>
      <c r="L16" s="188"/>
      <c r="M16" s="187"/>
      <c r="N16" s="188"/>
      <c r="O16" s="91">
        <f t="shared" si="1"/>
        <v>0</v>
      </c>
      <c r="P16" s="58"/>
      <c r="Q16" s="62"/>
      <c r="R16" s="71" t="str">
        <f>IF(C16="","",DATEDIF(Q16,$V$7,"Y"))</f>
        <v/>
      </c>
      <c r="S16" s="73" t="str">
        <f t="shared" si="0"/>
        <v/>
      </c>
      <c r="T16" s="66"/>
      <c r="U16" s="94"/>
      <c r="V16" s="93"/>
      <c r="W16" s="65"/>
      <c r="X16" s="97"/>
      <c r="AC16" s="3">
        <v>11</v>
      </c>
      <c r="AD16" s="3" t="s">
        <v>23</v>
      </c>
    </row>
    <row r="17" spans="2:30" ht="43.5" customHeight="1" x14ac:dyDescent="0.2">
      <c r="B17" s="29">
        <v>7</v>
      </c>
      <c r="C17" s="58"/>
      <c r="D17" s="60"/>
      <c r="E17" s="251"/>
      <c r="F17" s="252"/>
      <c r="G17" s="251"/>
      <c r="H17" s="252"/>
      <c r="I17" s="251"/>
      <c r="J17" s="252"/>
      <c r="K17" s="187"/>
      <c r="L17" s="188"/>
      <c r="M17" s="187"/>
      <c r="N17" s="188"/>
      <c r="O17" s="91">
        <f t="shared" si="1"/>
        <v>0</v>
      </c>
      <c r="P17" s="58"/>
      <c r="Q17" s="62"/>
      <c r="R17" s="71" t="str">
        <f>IF(C17="","",DATEDIF(Q17,$V$7,"Y"))</f>
        <v/>
      </c>
      <c r="S17" s="73" t="str">
        <f t="shared" si="0"/>
        <v/>
      </c>
      <c r="T17" s="66"/>
      <c r="U17" s="94"/>
      <c r="V17" s="93"/>
      <c r="W17" s="65"/>
      <c r="X17" s="97"/>
      <c r="AC17" s="3">
        <v>12</v>
      </c>
      <c r="AD17" s="3" t="s">
        <v>24</v>
      </c>
    </row>
    <row r="18" spans="2:30" ht="43.5" customHeight="1" x14ac:dyDescent="0.2">
      <c r="B18" s="29">
        <v>8</v>
      </c>
      <c r="C18" s="58"/>
      <c r="D18" s="60"/>
      <c r="E18" s="251"/>
      <c r="F18" s="252"/>
      <c r="G18" s="251"/>
      <c r="H18" s="252"/>
      <c r="I18" s="251"/>
      <c r="J18" s="252"/>
      <c r="K18" s="187"/>
      <c r="L18" s="188"/>
      <c r="M18" s="187"/>
      <c r="N18" s="188"/>
      <c r="O18" s="91">
        <f t="shared" si="1"/>
        <v>0</v>
      </c>
      <c r="P18" s="58"/>
      <c r="Q18" s="62"/>
      <c r="R18" s="71" t="str">
        <f>IF(C18="","",DATEDIF(Q18,$V$7,"Y"))</f>
        <v/>
      </c>
      <c r="S18" s="73" t="str">
        <f t="shared" si="0"/>
        <v/>
      </c>
      <c r="T18" s="66"/>
      <c r="U18" s="94"/>
      <c r="V18" s="93"/>
      <c r="W18" s="65"/>
      <c r="X18" s="97"/>
      <c r="AC18" s="3">
        <v>13</v>
      </c>
      <c r="AD18" s="3" t="s">
        <v>25</v>
      </c>
    </row>
    <row r="19" spans="2:30" ht="43.5" customHeight="1" x14ac:dyDescent="0.2">
      <c r="B19" s="29">
        <v>9</v>
      </c>
      <c r="C19" s="58"/>
      <c r="D19" s="60"/>
      <c r="E19" s="251"/>
      <c r="F19" s="252"/>
      <c r="G19" s="251"/>
      <c r="H19" s="252"/>
      <c r="I19" s="251"/>
      <c r="J19" s="252"/>
      <c r="K19" s="187"/>
      <c r="L19" s="188"/>
      <c r="M19" s="187"/>
      <c r="N19" s="188"/>
      <c r="O19" s="91">
        <f t="shared" si="1"/>
        <v>0</v>
      </c>
      <c r="P19" s="58"/>
      <c r="Q19" s="62"/>
      <c r="R19" s="71" t="str">
        <f>IF(C19="","",DATEDIF(Q19,$V$7,"Y"))</f>
        <v/>
      </c>
      <c r="S19" s="73" t="str">
        <f t="shared" si="0"/>
        <v/>
      </c>
      <c r="T19" s="66"/>
      <c r="U19" s="94"/>
      <c r="V19" s="93"/>
      <c r="W19" s="65"/>
      <c r="X19" s="97"/>
      <c r="AC19" s="3">
        <v>14</v>
      </c>
      <c r="AD19" s="3" t="s">
        <v>26</v>
      </c>
    </row>
    <row r="20" spans="2:30" ht="43.5" customHeight="1" x14ac:dyDescent="0.2">
      <c r="B20" s="29">
        <v>10</v>
      </c>
      <c r="C20" s="58"/>
      <c r="D20" s="60"/>
      <c r="E20" s="251"/>
      <c r="F20" s="252"/>
      <c r="G20" s="251"/>
      <c r="H20" s="252"/>
      <c r="I20" s="251"/>
      <c r="J20" s="252"/>
      <c r="K20" s="187"/>
      <c r="L20" s="188"/>
      <c r="M20" s="187"/>
      <c r="N20" s="188"/>
      <c r="O20" s="91">
        <f t="shared" si="1"/>
        <v>0</v>
      </c>
      <c r="P20" s="58"/>
      <c r="Q20" s="62"/>
      <c r="R20" s="71" t="str">
        <f>IF(C20="","",DATEDIF(Q20,$V$7,"Y"))</f>
        <v/>
      </c>
      <c r="S20" s="73" t="str">
        <f t="shared" si="0"/>
        <v/>
      </c>
      <c r="T20" s="66"/>
      <c r="U20" s="94"/>
      <c r="V20" s="93"/>
      <c r="W20" s="65"/>
      <c r="X20" s="97"/>
      <c r="AC20" s="3">
        <v>15</v>
      </c>
      <c r="AD20" s="3" t="s">
        <v>27</v>
      </c>
    </row>
    <row r="21" spans="2:30" ht="43.5" customHeight="1" x14ac:dyDescent="0.2">
      <c r="B21" s="29">
        <v>11</v>
      </c>
      <c r="C21" s="58"/>
      <c r="D21" s="60"/>
      <c r="E21" s="251"/>
      <c r="F21" s="252"/>
      <c r="G21" s="251"/>
      <c r="H21" s="252"/>
      <c r="I21" s="251"/>
      <c r="J21" s="252"/>
      <c r="K21" s="187"/>
      <c r="L21" s="188"/>
      <c r="M21" s="187"/>
      <c r="N21" s="188"/>
      <c r="O21" s="91">
        <f t="shared" si="1"/>
        <v>0</v>
      </c>
      <c r="P21" s="58"/>
      <c r="Q21" s="62"/>
      <c r="R21" s="71" t="str">
        <f>IF(C21="","",DATEDIF(Q21,$V$7,"Y"))</f>
        <v/>
      </c>
      <c r="S21" s="73" t="str">
        <f t="shared" si="0"/>
        <v/>
      </c>
      <c r="T21" s="66"/>
      <c r="U21" s="94"/>
      <c r="V21" s="93"/>
      <c r="W21" s="65"/>
      <c r="X21" s="97"/>
      <c r="AC21" s="3">
        <v>16</v>
      </c>
      <c r="AD21" s="3" t="s">
        <v>28</v>
      </c>
    </row>
    <row r="22" spans="2:30" ht="43.5" customHeight="1" thickBot="1" x14ac:dyDescent="0.25">
      <c r="B22" s="31">
        <v>12</v>
      </c>
      <c r="C22" s="59"/>
      <c r="D22" s="59"/>
      <c r="E22" s="253"/>
      <c r="F22" s="254"/>
      <c r="G22" s="253"/>
      <c r="H22" s="254"/>
      <c r="I22" s="253"/>
      <c r="J22" s="254"/>
      <c r="K22" s="200"/>
      <c r="L22" s="201"/>
      <c r="M22" s="200"/>
      <c r="N22" s="201"/>
      <c r="O22" s="92">
        <f t="shared" si="1"/>
        <v>0</v>
      </c>
      <c r="P22" s="59"/>
      <c r="Q22" s="63"/>
      <c r="R22" s="74" t="str">
        <f>IF(C22="","",DATEDIF(Q22,$V$7,"Y"))</f>
        <v/>
      </c>
      <c r="S22" s="74" t="str">
        <f t="shared" si="0"/>
        <v/>
      </c>
      <c r="T22" s="67"/>
      <c r="U22" s="95"/>
      <c r="V22" s="95"/>
      <c r="W22" s="68"/>
      <c r="X22" s="98"/>
      <c r="AC22" s="3">
        <v>17</v>
      </c>
      <c r="AD22" s="3" t="s">
        <v>29</v>
      </c>
    </row>
    <row r="23" spans="2:30" ht="33.75" customHeight="1" thickBot="1" x14ac:dyDescent="0.25">
      <c r="B23" s="150" t="s">
        <v>4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  <c r="O23" s="70">
        <f>SUM(O11:O22)</f>
        <v>33800</v>
      </c>
      <c r="P23" s="153"/>
      <c r="Q23" s="154"/>
      <c r="R23" s="154"/>
      <c r="S23" s="154"/>
      <c r="T23" s="154"/>
      <c r="U23" s="154"/>
      <c r="V23" s="154"/>
      <c r="W23" s="154"/>
      <c r="X23" s="155"/>
    </row>
    <row r="24" spans="2:30" ht="18.75" customHeight="1" x14ac:dyDescent="0.2"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AC24" s="3">
        <v>18</v>
      </c>
      <c r="AD24" s="3" t="s">
        <v>30</v>
      </c>
    </row>
    <row r="25" spans="2:30" ht="18.75" customHeight="1" thickBot="1" x14ac:dyDescent="0.25">
      <c r="B25" s="54" t="s">
        <v>55</v>
      </c>
      <c r="C25" s="54" t="s">
        <v>56</v>
      </c>
      <c r="D25" s="243" t="s">
        <v>57</v>
      </c>
      <c r="E25" s="87">
        <v>46011</v>
      </c>
      <c r="F25" s="25" t="str">
        <f>IF(E25="","",TEXT(E25,"aaa"))</f>
        <v>土</v>
      </c>
      <c r="G25" s="87">
        <v>46012</v>
      </c>
      <c r="H25" s="25" t="str">
        <f>IF(G25="","",TEXT(G25,"aaa"))</f>
        <v>日</v>
      </c>
      <c r="I25" s="87">
        <v>46017</v>
      </c>
      <c r="J25" s="25" t="str">
        <f t="shared" ref="J25:L25" si="2">IF(I25="","",TEXT(I25,"aaa"))</f>
        <v>金</v>
      </c>
      <c r="K25" s="87">
        <v>46018</v>
      </c>
      <c r="L25" s="25" t="str">
        <f t="shared" si="2"/>
        <v>土</v>
      </c>
      <c r="M25" s="132" t="s">
        <v>68</v>
      </c>
      <c r="N25" s="133"/>
      <c r="O25" s="54" t="s">
        <v>58</v>
      </c>
      <c r="P25" s="140" t="s">
        <v>61</v>
      </c>
      <c r="Q25" s="141"/>
      <c r="R25" s="105" t="s">
        <v>59</v>
      </c>
      <c r="S25" s="140" t="s">
        <v>60</v>
      </c>
      <c r="T25" s="141"/>
      <c r="U25" s="33"/>
      <c r="V25" s="33"/>
      <c r="W25" s="33" t="s">
        <v>40</v>
      </c>
      <c r="X25" s="34"/>
    </row>
    <row r="26" spans="2:30" ht="25.5" customHeight="1" thickTop="1" x14ac:dyDescent="0.2">
      <c r="B26" s="84">
        <v>1</v>
      </c>
      <c r="C26" s="102"/>
      <c r="D26" s="60"/>
      <c r="E26" s="136"/>
      <c r="F26" s="137"/>
      <c r="G26" s="136"/>
      <c r="H26" s="137"/>
      <c r="I26" s="136"/>
      <c r="J26" s="137"/>
      <c r="K26" s="136"/>
      <c r="L26" s="137"/>
      <c r="M26" s="136"/>
      <c r="N26" s="137"/>
      <c r="O26" s="103"/>
      <c r="P26" s="157"/>
      <c r="Q26" s="158"/>
      <c r="R26" s="111" t="str">
        <f>IF(C26="","",DATEDIF(P26,$V$7,"Y"))</f>
        <v/>
      </c>
      <c r="S26" s="184"/>
      <c r="T26" s="185"/>
      <c r="U26" s="37"/>
      <c r="V26" s="37"/>
      <c r="W26" s="101">
        <v>2400</v>
      </c>
      <c r="X26" s="112">
        <f>COUNTIF(E8:N22,2400)</f>
        <v>1</v>
      </c>
    </row>
    <row r="27" spans="2:30" ht="25.5" customHeight="1" x14ac:dyDescent="0.2">
      <c r="B27" s="81">
        <v>2</v>
      </c>
      <c r="C27" s="104"/>
      <c r="D27" s="58"/>
      <c r="E27" s="251"/>
      <c r="F27" s="252"/>
      <c r="G27" s="251"/>
      <c r="H27" s="252"/>
      <c r="I27" s="251"/>
      <c r="J27" s="252"/>
      <c r="K27" s="251"/>
      <c r="L27" s="252"/>
      <c r="M27" s="251"/>
      <c r="N27" s="252"/>
      <c r="O27" s="103"/>
      <c r="P27" s="148"/>
      <c r="Q27" s="149"/>
      <c r="R27" s="111" t="str">
        <f>IF(C27="","",DATEDIF(P27,$V$7,"Y"))</f>
        <v/>
      </c>
      <c r="S27" s="186"/>
      <c r="T27" s="186"/>
      <c r="U27" s="37"/>
      <c r="V27" s="37"/>
      <c r="W27" s="101">
        <v>3400</v>
      </c>
      <c r="X27" s="112">
        <f>COUNTIF(E8:N22,3400)</f>
        <v>1</v>
      </c>
    </row>
    <row r="28" spans="2:30" ht="25.5" customHeight="1" x14ac:dyDescent="0.2">
      <c r="B28" s="81">
        <v>3</v>
      </c>
      <c r="C28" s="104"/>
      <c r="D28" s="58"/>
      <c r="E28" s="251"/>
      <c r="F28" s="252"/>
      <c r="G28" s="251"/>
      <c r="H28" s="252"/>
      <c r="I28" s="251"/>
      <c r="J28" s="252"/>
      <c r="K28" s="251"/>
      <c r="L28" s="252"/>
      <c r="M28" s="251"/>
      <c r="N28" s="252"/>
      <c r="O28" s="103"/>
      <c r="P28" s="159" t="str">
        <f>IF(C28="","",DATEDIF(O28,$X$7,"Y"))</f>
        <v/>
      </c>
      <c r="Q28" s="149"/>
      <c r="R28" s="111" t="str">
        <f>IF(C28="","",DATEDIF(P28,$V$7,"Y"))</f>
        <v/>
      </c>
      <c r="S28" s="186"/>
      <c r="T28" s="186"/>
      <c r="U28" s="37"/>
      <c r="V28" s="37"/>
      <c r="W28" s="109">
        <v>15000</v>
      </c>
      <c r="X28" s="112">
        <f>COUNTIF(E8:N22,15000)</f>
        <v>0</v>
      </c>
    </row>
    <row r="29" spans="2:30" ht="25.5" customHeight="1" x14ac:dyDescent="0.2">
      <c r="F29" s="35" t="s">
        <v>41</v>
      </c>
      <c r="X29" s="36"/>
    </row>
    <row r="30" spans="2:30" ht="25.5" customHeight="1" x14ac:dyDescent="0.2">
      <c r="F30" s="143" t="s">
        <v>39</v>
      </c>
      <c r="G30" s="144"/>
      <c r="H30" s="144"/>
      <c r="I30" s="144"/>
      <c r="J30" s="144"/>
      <c r="K30" s="144"/>
      <c r="L30" s="144"/>
      <c r="M30" s="145"/>
      <c r="N30" s="143" t="s">
        <v>38</v>
      </c>
      <c r="O30" s="145"/>
      <c r="P30" s="143" t="s">
        <v>37</v>
      </c>
      <c r="Q30" s="144"/>
      <c r="R30" s="145"/>
      <c r="S30" s="146" t="s">
        <v>36</v>
      </c>
      <c r="T30" s="19" t="s">
        <v>5</v>
      </c>
      <c r="U30" s="163"/>
      <c r="V30" s="164"/>
      <c r="W30" s="164"/>
      <c r="X30" s="165"/>
    </row>
    <row r="31" spans="2:30" ht="25.5" customHeight="1" x14ac:dyDescent="0.2">
      <c r="F31" s="166">
        <f>SUM(O11:O22)</f>
        <v>33800</v>
      </c>
      <c r="G31" s="167"/>
      <c r="H31" s="167"/>
      <c r="I31" s="168"/>
      <c r="J31" s="168"/>
      <c r="K31" s="168"/>
      <c r="L31" s="168"/>
      <c r="M31" s="169"/>
      <c r="N31" s="173" t="s">
        <v>53</v>
      </c>
      <c r="O31" s="174"/>
      <c r="P31" s="177">
        <v>46006</v>
      </c>
      <c r="Q31" s="178"/>
      <c r="R31" s="179"/>
      <c r="S31" s="147"/>
      <c r="T31" s="19" t="s">
        <v>35</v>
      </c>
      <c r="U31" s="163"/>
      <c r="V31" s="164"/>
      <c r="W31" s="164"/>
      <c r="X31" s="165"/>
    </row>
    <row r="32" spans="2:30" ht="25.5" customHeight="1" x14ac:dyDescent="0.2">
      <c r="F32" s="170"/>
      <c r="G32" s="171"/>
      <c r="H32" s="171"/>
      <c r="I32" s="171"/>
      <c r="J32" s="171"/>
      <c r="K32" s="171"/>
      <c r="L32" s="171"/>
      <c r="M32" s="172"/>
      <c r="N32" s="175"/>
      <c r="O32" s="176"/>
      <c r="P32" s="180"/>
      <c r="Q32" s="181"/>
      <c r="R32" s="182"/>
      <c r="S32" s="147"/>
      <c r="T32" s="19" t="s">
        <v>6</v>
      </c>
      <c r="U32" s="160"/>
      <c r="V32" s="161"/>
      <c r="W32" s="161"/>
      <c r="X32" s="162"/>
    </row>
    <row r="33" spans="6:19" ht="24" customHeight="1" x14ac:dyDescent="0.2">
      <c r="F33" s="142" t="s">
        <v>7</v>
      </c>
      <c r="G33" s="142"/>
      <c r="H33" s="142"/>
      <c r="I33" s="142"/>
      <c r="J33" s="142"/>
      <c r="K33" s="142"/>
      <c r="L33" s="142"/>
      <c r="M33" s="142"/>
      <c r="N33" s="142"/>
      <c r="O33" s="142"/>
      <c r="P33" s="7" t="s">
        <v>8</v>
      </c>
      <c r="Q33" s="38"/>
      <c r="R33" s="38"/>
      <c r="S33" s="38"/>
    </row>
  </sheetData>
  <sheetProtection formatCells="0" formatColumns="0" formatRows="0" insertColumns="0" insertRows="0" insertHyperlinks="0" deleteColumns="0" deleteRows="0" sort="0" autoFilter="0" pivotTables="0"/>
  <dataConsolidate/>
  <mergeCells count="122">
    <mergeCell ref="M25:N25"/>
    <mergeCell ref="V7:X7"/>
    <mergeCell ref="U32:X32"/>
    <mergeCell ref="U30:X30"/>
    <mergeCell ref="F31:M32"/>
    <mergeCell ref="N31:O32"/>
    <mergeCell ref="P31:R32"/>
    <mergeCell ref="U31:X31"/>
    <mergeCell ref="O7:R7"/>
    <mergeCell ref="S25:T25"/>
    <mergeCell ref="S26:T26"/>
    <mergeCell ref="S27:T27"/>
    <mergeCell ref="S28:T28"/>
    <mergeCell ref="I27:J27"/>
    <mergeCell ref="K27:L27"/>
    <mergeCell ref="M27:N27"/>
    <mergeCell ref="G27:H27"/>
    <mergeCell ref="E22:F22"/>
    <mergeCell ref="G22:H22"/>
    <mergeCell ref="I22:J22"/>
    <mergeCell ref="K22:L22"/>
    <mergeCell ref="M22:N22"/>
    <mergeCell ref="E21:F21"/>
    <mergeCell ref="G21:H21"/>
    <mergeCell ref="I21:J21"/>
    <mergeCell ref="K21:L21"/>
    <mergeCell ref="M21:N21"/>
    <mergeCell ref="F33:O33"/>
    <mergeCell ref="F30:M30"/>
    <mergeCell ref="N30:O30"/>
    <mergeCell ref="P30:R30"/>
    <mergeCell ref="S30:S32"/>
    <mergeCell ref="P27:Q27"/>
    <mergeCell ref="B23:N23"/>
    <mergeCell ref="P23:X23"/>
    <mergeCell ref="B24:X24"/>
    <mergeCell ref="E26:F26"/>
    <mergeCell ref="G26:H26"/>
    <mergeCell ref="I26:J26"/>
    <mergeCell ref="K26:L26"/>
    <mergeCell ref="M26:N26"/>
    <mergeCell ref="P25:Q25"/>
    <mergeCell ref="P26:Q26"/>
    <mergeCell ref="E28:F28"/>
    <mergeCell ref="G28:H28"/>
    <mergeCell ref="I28:J28"/>
    <mergeCell ref="K28:L28"/>
    <mergeCell ref="M28:N28"/>
    <mergeCell ref="P28:Q28"/>
    <mergeCell ref="E27:F27"/>
    <mergeCell ref="E20:F20"/>
    <mergeCell ref="G20:H20"/>
    <mergeCell ref="I20:J20"/>
    <mergeCell ref="K20:L20"/>
    <mergeCell ref="M20:N20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E17:F17"/>
    <mergeCell ref="G17:H17"/>
    <mergeCell ref="I17:J17"/>
    <mergeCell ref="K17:L17"/>
    <mergeCell ref="M17:N17"/>
    <mergeCell ref="E16:F16"/>
    <mergeCell ref="G16:H16"/>
    <mergeCell ref="I16:J16"/>
    <mergeCell ref="K16:L16"/>
    <mergeCell ref="M16:N16"/>
    <mergeCell ref="E15:F15"/>
    <mergeCell ref="G15:H15"/>
    <mergeCell ref="I15:J15"/>
    <mergeCell ref="K15:L15"/>
    <mergeCell ref="M15:N15"/>
    <mergeCell ref="E12:F12"/>
    <mergeCell ref="G12:H12"/>
    <mergeCell ref="I12:J12"/>
    <mergeCell ref="K12:L12"/>
    <mergeCell ref="M12:N12"/>
    <mergeCell ref="R9:R10"/>
    <mergeCell ref="S9:S10"/>
    <mergeCell ref="E14:F14"/>
    <mergeCell ref="G14:H14"/>
    <mergeCell ref="I14:J14"/>
    <mergeCell ref="K14:L14"/>
    <mergeCell ref="M14:N14"/>
    <mergeCell ref="E13:F13"/>
    <mergeCell ref="G13:H13"/>
    <mergeCell ref="I13:J13"/>
    <mergeCell ref="K13:L13"/>
    <mergeCell ref="M13:N13"/>
    <mergeCell ref="E11:F11"/>
    <mergeCell ref="G11:H11"/>
    <mergeCell ref="I11:J11"/>
    <mergeCell ref="K11:L11"/>
    <mergeCell ref="M11:N11"/>
    <mergeCell ref="K10:L10"/>
    <mergeCell ref="B9:B10"/>
    <mergeCell ref="C9:C10"/>
    <mergeCell ref="D9:D10"/>
    <mergeCell ref="E9:O9"/>
    <mergeCell ref="B2:X2"/>
    <mergeCell ref="B3:X3"/>
    <mergeCell ref="B5:O5"/>
    <mergeCell ref="Q5:X5"/>
    <mergeCell ref="D7:I7"/>
    <mergeCell ref="J7:N7"/>
    <mergeCell ref="X9:X10"/>
    <mergeCell ref="P9:P10"/>
    <mergeCell ref="Q9:Q10"/>
    <mergeCell ref="T9:T10"/>
    <mergeCell ref="U9:W9"/>
    <mergeCell ref="I10:J10"/>
    <mergeCell ref="M10:N10"/>
    <mergeCell ref="E10:F10"/>
    <mergeCell ref="G10:H10"/>
  </mergeCells>
  <phoneticPr fontId="1"/>
  <dataValidations count="8">
    <dataValidation type="list" allowBlank="1" showInputMessage="1" showErrorMessage="1" sqref="P11:P23 O26:O28" xr:uid="{B70F9861-C54F-44D3-BF69-E86DE09CD786}">
      <formula1>"男,女"</formula1>
    </dataValidation>
    <dataValidation type="list" allowBlank="1" showInputMessage="1" showErrorMessage="1" sqref="E13:N22" xr:uid="{51C6FE77-08DB-4BFA-A80C-CC4742F75AE6}">
      <formula1>"2400,3400,0"</formula1>
    </dataValidation>
    <dataValidation type="list" allowBlank="1" showInputMessage="1" showErrorMessage="1" sqref="D11:D12" xr:uid="{0873B048-266D-428C-8892-C15B187FBF99}">
      <formula1>"指定,C"</formula1>
    </dataValidation>
    <dataValidation type="list" allowBlank="1" showInputMessage="1" showErrorMessage="1" sqref="E11:H12" xr:uid="{06FD360A-8101-4B77-94BC-1F42C12EAF99}">
      <formula1>"8000,12000"</formula1>
    </dataValidation>
    <dataValidation type="list" allowBlank="1" showInputMessage="1" showErrorMessage="1" sqref="I11:J12" xr:uid="{B96BA581-4DD1-4D3D-89F5-185AB6CEF694}">
      <formula1>"2400,3400"</formula1>
    </dataValidation>
    <dataValidation type="list" allowBlank="1" showInputMessage="1" showErrorMessage="1" sqref="W11:W12 M26:N28" xr:uid="{33E73890-A609-4043-8869-59E97A9729CA}">
      <formula1>"〇,×"</formula1>
    </dataValidation>
    <dataValidation type="list" allowBlank="1" showInputMessage="1" showErrorMessage="1" sqref="E26:L28" xr:uid="{FD733FE3-66C1-40BC-858C-B530EE5CD354}">
      <formula1>"〇,×,AM〇,PM〇"</formula1>
    </dataValidation>
    <dataValidation type="list" allowBlank="1" showInputMessage="1" showErrorMessage="1" sqref="D26:D28" xr:uid="{27C8148E-EEFF-4DAC-B526-982208AF5A48}">
      <formula1>"コーチ1,コーチ2,コーチ3,コーチ4,なし"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947E-2246-4C11-9D41-BC7A3BA16B5D}">
  <sheetPr>
    <pageSetUpPr fitToPage="1"/>
  </sheetPr>
  <dimension ref="A1:AE36"/>
  <sheetViews>
    <sheetView showGridLines="0" tabSelected="1" topLeftCell="A50" zoomScale="80" zoomScaleNormal="80" workbookViewId="0">
      <selection activeCell="O26" sqref="O26"/>
    </sheetView>
  </sheetViews>
  <sheetFormatPr defaultColWidth="9" defaultRowHeight="12" x14ac:dyDescent="0.2"/>
  <cols>
    <col min="1" max="1" width="1.17968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11.453125" style="3" customWidth="1"/>
    <col min="16" max="16" width="5.1796875" style="3" bestFit="1" customWidth="1"/>
    <col min="17" max="17" width="13.08984375" style="3" customWidth="1"/>
    <col min="18" max="19" width="9" style="3"/>
    <col min="20" max="20" width="18.6328125" style="3" customWidth="1"/>
    <col min="21" max="23" width="16" style="3" customWidth="1"/>
    <col min="24" max="24" width="18.08984375" style="3" customWidth="1"/>
    <col min="25" max="28" width="9" style="3"/>
    <col min="29" max="31" width="0" style="3" hidden="1" customWidth="1"/>
    <col min="32" max="16384" width="9" style="3"/>
  </cols>
  <sheetData>
    <row r="1" spans="2:31" ht="7.5" customHeight="1" x14ac:dyDescent="0.2"/>
    <row r="2" spans="2:31" ht="25.5" customHeight="1" x14ac:dyDescent="0.2">
      <c r="B2" s="121" t="s">
        <v>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2:31" ht="25.5" customHeight="1" x14ac:dyDescent="0.2">
      <c r="B3" s="122" t="s">
        <v>67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5" spans="2:31" ht="29.15" customHeight="1" x14ac:dyDescent="0.2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Q5" s="123"/>
      <c r="R5" s="124"/>
      <c r="S5" s="124"/>
      <c r="T5" s="124"/>
      <c r="U5" s="124"/>
      <c r="V5" s="124"/>
      <c r="W5" s="124"/>
      <c r="X5" s="124"/>
    </row>
    <row r="6" spans="2:31" ht="12" customHeight="1" x14ac:dyDescent="0.2">
      <c r="B6" s="22"/>
      <c r="C6" s="22"/>
      <c r="D6" s="22"/>
      <c r="E6" s="22"/>
      <c r="F6" s="22"/>
    </row>
    <row r="7" spans="2:31" ht="18.75" customHeight="1" x14ac:dyDescent="0.2">
      <c r="B7" s="22"/>
      <c r="C7" s="55" t="s">
        <v>16</v>
      </c>
      <c r="D7" s="213"/>
      <c r="E7" s="213"/>
      <c r="F7" s="213"/>
      <c r="G7" s="213"/>
      <c r="H7" s="213"/>
      <c r="I7" s="213"/>
      <c r="J7" s="126" t="s">
        <v>13</v>
      </c>
      <c r="K7" s="126"/>
      <c r="L7" s="126"/>
      <c r="M7" s="126"/>
      <c r="N7" s="126"/>
      <c r="O7" s="225"/>
      <c r="P7" s="225"/>
      <c r="Q7" s="225"/>
      <c r="R7" s="225"/>
      <c r="U7" s="56" t="s">
        <v>32</v>
      </c>
      <c r="V7" s="56"/>
      <c r="W7" s="220"/>
      <c r="X7" s="220"/>
    </row>
    <row r="8" spans="2:31" ht="12" customHeight="1" thickBot="1" x14ac:dyDescent="0.25">
      <c r="X8" s="23"/>
    </row>
    <row r="9" spans="2:31" ht="18.75" customHeight="1" x14ac:dyDescent="0.2">
      <c r="B9" s="214" t="s">
        <v>10</v>
      </c>
      <c r="C9" s="216" t="s">
        <v>11</v>
      </c>
      <c r="D9" s="117" t="s">
        <v>72</v>
      </c>
      <c r="E9" s="119" t="s">
        <v>73</v>
      </c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216" t="s">
        <v>0</v>
      </c>
      <c r="Q9" s="216" t="s">
        <v>14</v>
      </c>
      <c r="R9" s="216" t="s">
        <v>1</v>
      </c>
      <c r="S9" s="216" t="s">
        <v>2</v>
      </c>
      <c r="T9" s="115" t="s">
        <v>69</v>
      </c>
      <c r="U9" s="130" t="s">
        <v>12</v>
      </c>
      <c r="V9" s="244"/>
      <c r="W9" s="131"/>
      <c r="X9" s="218" t="s">
        <v>15</v>
      </c>
    </row>
    <row r="10" spans="2:31" ht="22.5" customHeight="1" thickBot="1" x14ac:dyDescent="0.25">
      <c r="B10" s="215"/>
      <c r="C10" s="217"/>
      <c r="D10" s="118"/>
      <c r="E10" s="132" t="s">
        <v>42</v>
      </c>
      <c r="F10" s="133"/>
      <c r="G10" s="132" t="s">
        <v>46</v>
      </c>
      <c r="H10" s="133"/>
      <c r="I10" s="132" t="s">
        <v>66</v>
      </c>
      <c r="J10" s="133"/>
      <c r="K10" s="140"/>
      <c r="L10" s="141"/>
      <c r="M10" s="132"/>
      <c r="N10" s="133"/>
      <c r="O10" s="54" t="s">
        <v>3</v>
      </c>
      <c r="P10" s="217"/>
      <c r="Q10" s="217"/>
      <c r="R10" s="217"/>
      <c r="S10" s="140"/>
      <c r="T10" s="116"/>
      <c r="U10" s="24" t="s">
        <v>5</v>
      </c>
      <c r="V10" s="245" t="s">
        <v>70</v>
      </c>
      <c r="W10" s="25" t="s">
        <v>71</v>
      </c>
      <c r="X10" s="219"/>
    </row>
    <row r="11" spans="2:31" ht="43.5" customHeight="1" thickTop="1" x14ac:dyDescent="0.2">
      <c r="B11" s="26">
        <v>1</v>
      </c>
      <c r="C11" s="39"/>
      <c r="D11" s="50"/>
      <c r="E11" s="138"/>
      <c r="F11" s="139"/>
      <c r="G11" s="138"/>
      <c r="H11" s="139"/>
      <c r="I11" s="138"/>
      <c r="J11" s="139"/>
      <c r="K11" s="138"/>
      <c r="L11" s="139"/>
      <c r="M11" s="138"/>
      <c r="N11" s="139"/>
      <c r="O11" s="88">
        <f>E11+G11+I11+K11+M11</f>
        <v>0</v>
      </c>
      <c r="P11" s="50"/>
      <c r="Q11" s="51"/>
      <c r="R11" s="28" t="str">
        <f t="shared" ref="R11:R25" si="0">IF(C11="","",DATEDIF(Q11,$W$7,"Y"))</f>
        <v/>
      </c>
      <c r="S11" s="27" t="str">
        <f t="shared" ref="S11:S25" si="1">IF(C11="","",VLOOKUP(DATEDIF(Q11,$AE$11,"Y"),$AC$11:$AD$27,2,TRUE))</f>
        <v/>
      </c>
      <c r="T11" s="42"/>
      <c r="U11" s="77"/>
      <c r="V11" s="77"/>
      <c r="W11" s="43"/>
      <c r="X11" s="44"/>
      <c r="AC11" s="3">
        <v>6</v>
      </c>
      <c r="AD11" s="3" t="s">
        <v>18</v>
      </c>
      <c r="AE11" s="4">
        <f ca="1">DATE(YEAR(TODAY())-(MONTH(TODAY())&lt;=3)*1,4,1)</f>
        <v>45748</v>
      </c>
    </row>
    <row r="12" spans="2:31" ht="43.5" customHeight="1" x14ac:dyDescent="0.2">
      <c r="B12" s="29">
        <v>2</v>
      </c>
      <c r="C12" s="40"/>
      <c r="D12" s="50"/>
      <c r="E12" s="135"/>
      <c r="F12" s="135"/>
      <c r="G12" s="135"/>
      <c r="H12" s="135"/>
      <c r="I12" s="135"/>
      <c r="J12" s="135"/>
      <c r="K12" s="187"/>
      <c r="L12" s="188"/>
      <c r="M12" s="187"/>
      <c r="N12" s="188"/>
      <c r="O12" s="88">
        <f>E12+G12+I12+K12+M12</f>
        <v>0</v>
      </c>
      <c r="P12" s="40"/>
      <c r="Q12" s="52"/>
      <c r="R12" s="28" t="str">
        <f t="shared" si="0"/>
        <v/>
      </c>
      <c r="S12" s="30" t="str">
        <f t="shared" si="1"/>
        <v/>
      </c>
      <c r="T12" s="45"/>
      <c r="U12" s="78"/>
      <c r="V12" s="77"/>
      <c r="W12" s="43"/>
      <c r="X12" s="46"/>
      <c r="AC12" s="3">
        <v>7</v>
      </c>
      <c r="AD12" s="3" t="s">
        <v>19</v>
      </c>
    </row>
    <row r="13" spans="2:31" ht="43.5" customHeight="1" x14ac:dyDescent="0.2">
      <c r="B13" s="29">
        <v>3</v>
      </c>
      <c r="C13" s="40"/>
      <c r="D13" s="50"/>
      <c r="E13" s="135"/>
      <c r="F13" s="135"/>
      <c r="G13" s="135"/>
      <c r="H13" s="135"/>
      <c r="I13" s="135"/>
      <c r="J13" s="135"/>
      <c r="K13" s="187"/>
      <c r="L13" s="188"/>
      <c r="M13" s="187"/>
      <c r="N13" s="188"/>
      <c r="O13" s="88">
        <f t="shared" ref="O13:O24" si="2">E13+G13+I13+K13+M13</f>
        <v>0</v>
      </c>
      <c r="P13" s="40"/>
      <c r="Q13" s="52"/>
      <c r="R13" s="28" t="str">
        <f t="shared" si="0"/>
        <v/>
      </c>
      <c r="S13" s="30" t="str">
        <f t="shared" si="1"/>
        <v/>
      </c>
      <c r="T13" s="45"/>
      <c r="U13" s="78"/>
      <c r="V13" s="77"/>
      <c r="W13" s="43"/>
      <c r="X13" s="46"/>
      <c r="AC13" s="3">
        <v>8</v>
      </c>
      <c r="AD13" s="3" t="s">
        <v>20</v>
      </c>
    </row>
    <row r="14" spans="2:31" ht="43.5" customHeight="1" x14ac:dyDescent="0.2">
      <c r="B14" s="29">
        <v>4</v>
      </c>
      <c r="C14" s="40"/>
      <c r="D14" s="50"/>
      <c r="E14" s="135"/>
      <c r="F14" s="135"/>
      <c r="G14" s="135"/>
      <c r="H14" s="135"/>
      <c r="I14" s="135"/>
      <c r="J14" s="135"/>
      <c r="K14" s="187"/>
      <c r="L14" s="188"/>
      <c r="M14" s="187"/>
      <c r="N14" s="188"/>
      <c r="O14" s="88">
        <f t="shared" si="2"/>
        <v>0</v>
      </c>
      <c r="P14" s="40"/>
      <c r="Q14" s="52"/>
      <c r="R14" s="28" t="str">
        <f t="shared" si="0"/>
        <v/>
      </c>
      <c r="S14" s="30" t="str">
        <f t="shared" si="1"/>
        <v/>
      </c>
      <c r="T14" s="45"/>
      <c r="U14" s="78"/>
      <c r="V14" s="77"/>
      <c r="W14" s="43"/>
      <c r="X14" s="46"/>
      <c r="AC14" s="3">
        <v>9</v>
      </c>
      <c r="AD14" s="3" t="s">
        <v>21</v>
      </c>
    </row>
    <row r="15" spans="2:31" ht="43.5" customHeight="1" x14ac:dyDescent="0.2">
      <c r="B15" s="29">
        <v>5</v>
      </c>
      <c r="C15" s="40"/>
      <c r="D15" s="50"/>
      <c r="E15" s="135"/>
      <c r="F15" s="135"/>
      <c r="G15" s="135"/>
      <c r="H15" s="135"/>
      <c r="I15" s="135"/>
      <c r="J15" s="135"/>
      <c r="K15" s="187"/>
      <c r="L15" s="188"/>
      <c r="M15" s="187"/>
      <c r="N15" s="188"/>
      <c r="O15" s="88">
        <f t="shared" si="2"/>
        <v>0</v>
      </c>
      <c r="P15" s="40"/>
      <c r="Q15" s="52"/>
      <c r="R15" s="28" t="str">
        <f t="shared" si="0"/>
        <v/>
      </c>
      <c r="S15" s="30" t="str">
        <f t="shared" si="1"/>
        <v/>
      </c>
      <c r="T15" s="45"/>
      <c r="U15" s="78"/>
      <c r="V15" s="77"/>
      <c r="W15" s="43"/>
      <c r="X15" s="46"/>
      <c r="AC15" s="3">
        <v>10</v>
      </c>
      <c r="AD15" s="3" t="s">
        <v>22</v>
      </c>
    </row>
    <row r="16" spans="2:31" ht="43.5" customHeight="1" x14ac:dyDescent="0.2">
      <c r="B16" s="29">
        <v>6</v>
      </c>
      <c r="C16" s="40"/>
      <c r="D16" s="50"/>
      <c r="E16" s="135"/>
      <c r="F16" s="135"/>
      <c r="G16" s="135"/>
      <c r="H16" s="135"/>
      <c r="I16" s="135"/>
      <c r="J16" s="135"/>
      <c r="K16" s="187"/>
      <c r="L16" s="188"/>
      <c r="M16" s="187"/>
      <c r="N16" s="188"/>
      <c r="O16" s="88">
        <f t="shared" si="2"/>
        <v>0</v>
      </c>
      <c r="P16" s="40"/>
      <c r="Q16" s="52"/>
      <c r="R16" s="28" t="str">
        <f t="shared" si="0"/>
        <v/>
      </c>
      <c r="S16" s="30" t="str">
        <f t="shared" si="1"/>
        <v/>
      </c>
      <c r="T16" s="45"/>
      <c r="U16" s="78"/>
      <c r="V16" s="77"/>
      <c r="W16" s="43"/>
      <c r="X16" s="46"/>
      <c r="AC16" s="3">
        <v>11</v>
      </c>
      <c r="AD16" s="3" t="s">
        <v>23</v>
      </c>
    </row>
    <row r="17" spans="1:30" ht="43.5" customHeight="1" x14ac:dyDescent="0.2">
      <c r="B17" s="29">
        <v>7</v>
      </c>
      <c r="C17" s="40"/>
      <c r="D17" s="50"/>
      <c r="E17" s="135"/>
      <c r="F17" s="135"/>
      <c r="G17" s="135"/>
      <c r="H17" s="135"/>
      <c r="I17" s="135"/>
      <c r="J17" s="135"/>
      <c r="K17" s="187"/>
      <c r="L17" s="188"/>
      <c r="M17" s="187"/>
      <c r="N17" s="188"/>
      <c r="O17" s="88">
        <f t="shared" si="2"/>
        <v>0</v>
      </c>
      <c r="P17" s="40"/>
      <c r="Q17" s="52"/>
      <c r="R17" s="28" t="str">
        <f t="shared" si="0"/>
        <v/>
      </c>
      <c r="S17" s="30" t="str">
        <f t="shared" si="1"/>
        <v/>
      </c>
      <c r="T17" s="45"/>
      <c r="U17" s="78"/>
      <c r="V17" s="77"/>
      <c r="W17" s="43"/>
      <c r="X17" s="46"/>
      <c r="AC17" s="3">
        <v>12</v>
      </c>
      <c r="AD17" s="3" t="s">
        <v>24</v>
      </c>
    </row>
    <row r="18" spans="1:30" ht="43.5" customHeight="1" x14ac:dyDescent="0.2">
      <c r="B18" s="29">
        <v>8</v>
      </c>
      <c r="C18" s="40"/>
      <c r="D18" s="50"/>
      <c r="E18" s="135"/>
      <c r="F18" s="135"/>
      <c r="G18" s="135"/>
      <c r="H18" s="135"/>
      <c r="I18" s="135"/>
      <c r="J18" s="135"/>
      <c r="K18" s="187"/>
      <c r="L18" s="188"/>
      <c r="M18" s="187"/>
      <c r="N18" s="188"/>
      <c r="O18" s="88">
        <f t="shared" si="2"/>
        <v>0</v>
      </c>
      <c r="P18" s="40"/>
      <c r="Q18" s="52"/>
      <c r="R18" s="28" t="str">
        <f t="shared" si="0"/>
        <v/>
      </c>
      <c r="S18" s="30" t="str">
        <f t="shared" si="1"/>
        <v/>
      </c>
      <c r="T18" s="45"/>
      <c r="U18" s="78"/>
      <c r="V18" s="77"/>
      <c r="W18" s="43"/>
      <c r="X18" s="46"/>
      <c r="AC18" s="3">
        <v>13</v>
      </c>
      <c r="AD18" s="3" t="s">
        <v>25</v>
      </c>
    </row>
    <row r="19" spans="1:30" ht="43.5" customHeight="1" x14ac:dyDescent="0.2">
      <c r="B19" s="29">
        <v>9</v>
      </c>
      <c r="C19" s="40"/>
      <c r="D19" s="50"/>
      <c r="E19" s="135"/>
      <c r="F19" s="135"/>
      <c r="G19" s="135"/>
      <c r="H19" s="135"/>
      <c r="I19" s="135"/>
      <c r="J19" s="135"/>
      <c r="K19" s="187"/>
      <c r="L19" s="188"/>
      <c r="M19" s="187"/>
      <c r="N19" s="188"/>
      <c r="O19" s="88">
        <f t="shared" si="2"/>
        <v>0</v>
      </c>
      <c r="P19" s="40"/>
      <c r="Q19" s="52"/>
      <c r="R19" s="28"/>
      <c r="S19" s="30"/>
      <c r="T19" s="45"/>
      <c r="U19" s="78"/>
      <c r="V19" s="77"/>
      <c r="W19" s="43"/>
      <c r="X19" s="46"/>
    </row>
    <row r="20" spans="1:30" ht="43.5" customHeight="1" x14ac:dyDescent="0.2">
      <c r="B20" s="29">
        <v>10</v>
      </c>
      <c r="C20" s="40"/>
      <c r="D20" s="50"/>
      <c r="E20" s="135"/>
      <c r="F20" s="135"/>
      <c r="G20" s="135"/>
      <c r="H20" s="135"/>
      <c r="I20" s="135"/>
      <c r="J20" s="135"/>
      <c r="K20" s="187"/>
      <c r="L20" s="188"/>
      <c r="M20" s="187"/>
      <c r="N20" s="188"/>
      <c r="O20" s="88">
        <f t="shared" si="2"/>
        <v>0</v>
      </c>
      <c r="P20" s="40"/>
      <c r="Q20" s="52"/>
      <c r="R20" s="28"/>
      <c r="S20" s="30"/>
      <c r="T20" s="45"/>
      <c r="U20" s="78"/>
      <c r="V20" s="77"/>
      <c r="W20" s="43"/>
      <c r="X20" s="46"/>
    </row>
    <row r="21" spans="1:30" ht="43.5" customHeight="1" x14ac:dyDescent="0.2">
      <c r="B21" s="29">
        <v>11</v>
      </c>
      <c r="C21" s="40"/>
      <c r="D21" s="50"/>
      <c r="E21" s="135"/>
      <c r="F21" s="135"/>
      <c r="G21" s="135"/>
      <c r="H21" s="135"/>
      <c r="I21" s="135"/>
      <c r="J21" s="135"/>
      <c r="K21" s="187"/>
      <c r="L21" s="188"/>
      <c r="M21" s="187"/>
      <c r="N21" s="188"/>
      <c r="O21" s="88">
        <f t="shared" si="2"/>
        <v>0</v>
      </c>
      <c r="P21" s="40"/>
      <c r="Q21" s="52"/>
      <c r="R21" s="28"/>
      <c r="S21" s="30"/>
      <c r="T21" s="45"/>
      <c r="U21" s="78"/>
      <c r="V21" s="77"/>
      <c r="W21" s="43"/>
      <c r="X21" s="46"/>
    </row>
    <row r="22" spans="1:30" ht="43.5" customHeight="1" x14ac:dyDescent="0.2">
      <c r="B22" s="29">
        <v>12</v>
      </c>
      <c r="C22" s="40"/>
      <c r="D22" s="50"/>
      <c r="E22" s="135"/>
      <c r="F22" s="135"/>
      <c r="G22" s="135"/>
      <c r="H22" s="135"/>
      <c r="I22" s="135"/>
      <c r="J22" s="135"/>
      <c r="K22" s="187"/>
      <c r="L22" s="188"/>
      <c r="M22" s="187"/>
      <c r="N22" s="188"/>
      <c r="O22" s="88">
        <f t="shared" si="2"/>
        <v>0</v>
      </c>
      <c r="P22" s="40"/>
      <c r="Q22" s="52"/>
      <c r="R22" s="28" t="str">
        <f t="shared" si="0"/>
        <v/>
      </c>
      <c r="S22" s="30" t="str">
        <f t="shared" si="1"/>
        <v/>
      </c>
      <c r="T22" s="45"/>
      <c r="U22" s="78"/>
      <c r="V22" s="77"/>
      <c r="W22" s="43"/>
      <c r="X22" s="46"/>
      <c r="AC22" s="3">
        <v>14</v>
      </c>
      <c r="AD22" s="3" t="s">
        <v>26</v>
      </c>
    </row>
    <row r="23" spans="1:30" ht="43.5" customHeight="1" x14ac:dyDescent="0.2">
      <c r="B23" s="29">
        <v>13</v>
      </c>
      <c r="C23" s="40"/>
      <c r="D23" s="50"/>
      <c r="E23" s="135"/>
      <c r="F23" s="135"/>
      <c r="G23" s="135"/>
      <c r="H23" s="135"/>
      <c r="I23" s="135"/>
      <c r="J23" s="135"/>
      <c r="K23" s="187"/>
      <c r="L23" s="188"/>
      <c r="M23" s="187"/>
      <c r="N23" s="188"/>
      <c r="O23" s="88">
        <f t="shared" si="2"/>
        <v>0</v>
      </c>
      <c r="P23" s="40"/>
      <c r="Q23" s="52"/>
      <c r="R23" s="28" t="str">
        <f t="shared" si="0"/>
        <v/>
      </c>
      <c r="S23" s="30" t="str">
        <f t="shared" si="1"/>
        <v/>
      </c>
      <c r="T23" s="45"/>
      <c r="U23" s="78"/>
      <c r="V23" s="77"/>
      <c r="W23" s="43"/>
      <c r="X23" s="46"/>
      <c r="AC23" s="3">
        <v>15</v>
      </c>
      <c r="AD23" s="3" t="s">
        <v>27</v>
      </c>
    </row>
    <row r="24" spans="1:30" ht="43.5" customHeight="1" x14ac:dyDescent="0.2">
      <c r="B24" s="29">
        <v>14</v>
      </c>
      <c r="C24" s="40"/>
      <c r="D24" s="50"/>
      <c r="E24" s="135"/>
      <c r="F24" s="135"/>
      <c r="G24" s="135"/>
      <c r="H24" s="135"/>
      <c r="I24" s="135"/>
      <c r="J24" s="135"/>
      <c r="K24" s="187"/>
      <c r="L24" s="188"/>
      <c r="M24" s="187"/>
      <c r="N24" s="188"/>
      <c r="O24" s="88">
        <f t="shared" si="2"/>
        <v>0</v>
      </c>
      <c r="P24" s="40"/>
      <c r="Q24" s="52"/>
      <c r="R24" s="28" t="str">
        <f t="shared" si="0"/>
        <v/>
      </c>
      <c r="S24" s="30" t="str">
        <f t="shared" si="1"/>
        <v/>
      </c>
      <c r="T24" s="45"/>
      <c r="U24" s="78"/>
      <c r="V24" s="77"/>
      <c r="W24" s="43"/>
      <c r="X24" s="46"/>
      <c r="AC24" s="3">
        <v>16</v>
      </c>
      <c r="AD24" s="3" t="s">
        <v>28</v>
      </c>
    </row>
    <row r="25" spans="1:30" ht="43.5" customHeight="1" thickBot="1" x14ac:dyDescent="0.25">
      <c r="B25" s="31">
        <v>15</v>
      </c>
      <c r="C25" s="41"/>
      <c r="D25" s="41"/>
      <c r="E25" s="200"/>
      <c r="F25" s="201"/>
      <c r="G25" s="200"/>
      <c r="H25" s="201"/>
      <c r="I25" s="200"/>
      <c r="J25" s="201"/>
      <c r="K25" s="200"/>
      <c r="L25" s="201"/>
      <c r="M25" s="200"/>
      <c r="N25" s="201"/>
      <c r="O25" s="106">
        <f>E25+G25+I25+K25+M25</f>
        <v>0</v>
      </c>
      <c r="P25" s="41"/>
      <c r="Q25" s="53"/>
      <c r="R25" s="32" t="str">
        <f t="shared" si="0"/>
        <v/>
      </c>
      <c r="S25" s="32" t="str">
        <f t="shared" si="1"/>
        <v/>
      </c>
      <c r="T25" s="47"/>
      <c r="U25" s="79"/>
      <c r="V25" s="79"/>
      <c r="W25" s="48"/>
      <c r="X25" s="49"/>
      <c r="AC25" s="3">
        <v>17</v>
      </c>
      <c r="AD25" s="3" t="s">
        <v>29</v>
      </c>
    </row>
    <row r="26" spans="1:30" ht="33.75" customHeight="1" thickBot="1" x14ac:dyDescent="0.25">
      <c r="B26" s="211" t="s">
        <v>4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110">
        <f>SUM(O11:O25)</f>
        <v>0</v>
      </c>
      <c r="P26" s="231"/>
      <c r="Q26" s="231"/>
      <c r="R26" s="231"/>
      <c r="S26" s="231"/>
      <c r="T26" s="231"/>
      <c r="U26" s="231"/>
      <c r="V26" s="232"/>
      <c r="W26" s="232"/>
      <c r="X26" s="233"/>
    </row>
    <row r="27" spans="1:30" ht="18.75" customHeight="1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AC27" s="3">
        <v>18</v>
      </c>
      <c r="AD27" s="3" t="s">
        <v>30</v>
      </c>
    </row>
    <row r="28" spans="1:30" ht="18.75" customHeight="1" thickBot="1" x14ac:dyDescent="0.25">
      <c r="A28" s="83"/>
      <c r="B28" s="54" t="s">
        <v>55</v>
      </c>
      <c r="C28" s="54" t="s">
        <v>56</v>
      </c>
      <c r="D28" s="243" t="s">
        <v>57</v>
      </c>
      <c r="E28" s="87">
        <v>46011</v>
      </c>
      <c r="F28" s="25" t="str">
        <f>IF(E28="","",TEXT(E28,"aaa"))</f>
        <v>土</v>
      </c>
      <c r="G28" s="87">
        <v>46012</v>
      </c>
      <c r="H28" s="25" t="str">
        <f>IF(G28="","",TEXT(G28,"aaa"))</f>
        <v>日</v>
      </c>
      <c r="I28" s="87">
        <v>46017</v>
      </c>
      <c r="J28" s="25" t="str">
        <f t="shared" ref="J28:L28" si="3">IF(I28="","",TEXT(I28,"aaa"))</f>
        <v>金</v>
      </c>
      <c r="K28" s="87">
        <v>46018</v>
      </c>
      <c r="L28" s="25" t="str">
        <f t="shared" si="3"/>
        <v>土</v>
      </c>
      <c r="M28" s="132" t="s">
        <v>68</v>
      </c>
      <c r="N28" s="133"/>
      <c r="O28" s="54" t="s">
        <v>58</v>
      </c>
      <c r="P28" s="140" t="s">
        <v>61</v>
      </c>
      <c r="Q28" s="141"/>
      <c r="R28" s="54" t="s">
        <v>59</v>
      </c>
      <c r="S28" s="140" t="s">
        <v>60</v>
      </c>
      <c r="T28" s="141"/>
      <c r="U28" s="33"/>
      <c r="V28" s="33"/>
      <c r="W28" s="101">
        <v>8000</v>
      </c>
      <c r="X28" s="6">
        <f>COUNTIF(E10:N25,8000)</f>
        <v>0</v>
      </c>
    </row>
    <row r="29" spans="1:30" ht="25.5" customHeight="1" thickTop="1" x14ac:dyDescent="0.2">
      <c r="A29" s="83"/>
      <c r="B29" s="84">
        <v>1</v>
      </c>
      <c r="C29" s="85"/>
      <c r="D29" s="50"/>
      <c r="E29" s="138"/>
      <c r="F29" s="139"/>
      <c r="G29" s="138"/>
      <c r="H29" s="139"/>
      <c r="I29" s="138"/>
      <c r="J29" s="139"/>
      <c r="K29" s="138"/>
      <c r="L29" s="139"/>
      <c r="M29" s="138"/>
      <c r="N29" s="139"/>
      <c r="O29" s="86"/>
      <c r="P29" s="226"/>
      <c r="Q29" s="227"/>
      <c r="R29" s="89"/>
      <c r="S29" s="221"/>
      <c r="T29" s="222"/>
      <c r="U29" s="246"/>
      <c r="V29" s="107"/>
      <c r="W29" s="101">
        <v>12000</v>
      </c>
      <c r="X29" s="6">
        <f>COUNTIF(E10:N25,12000)</f>
        <v>0</v>
      </c>
    </row>
    <row r="30" spans="1:30" ht="25.5" customHeight="1" x14ac:dyDescent="0.2">
      <c r="A30" s="83"/>
      <c r="B30" s="81">
        <v>2</v>
      </c>
      <c r="C30" s="82"/>
      <c r="D30" s="40"/>
      <c r="E30" s="187"/>
      <c r="F30" s="188"/>
      <c r="G30" s="187"/>
      <c r="H30" s="188"/>
      <c r="I30" s="187"/>
      <c r="J30" s="188"/>
      <c r="K30" s="187"/>
      <c r="L30" s="188"/>
      <c r="M30" s="187"/>
      <c r="N30" s="188"/>
      <c r="O30" s="86"/>
      <c r="P30" s="228"/>
      <c r="Q30" s="229"/>
      <c r="R30" s="89"/>
      <c r="S30" s="223"/>
      <c r="T30" s="224"/>
      <c r="U30" s="246"/>
      <c r="V30" s="107"/>
      <c r="W30" s="109">
        <v>2400</v>
      </c>
      <c r="X30" s="6">
        <f>COUNTIF(E10:N25,2400)</f>
        <v>0</v>
      </c>
    </row>
    <row r="31" spans="1:30" ht="25.5" customHeight="1" x14ac:dyDescent="0.2">
      <c r="A31" s="83"/>
      <c r="B31" s="81">
        <v>3</v>
      </c>
      <c r="C31" s="82"/>
      <c r="D31" s="40"/>
      <c r="E31" s="187"/>
      <c r="F31" s="188"/>
      <c r="G31" s="187"/>
      <c r="H31" s="188"/>
      <c r="I31" s="187"/>
      <c r="J31" s="188"/>
      <c r="K31" s="187"/>
      <c r="L31" s="188"/>
      <c r="M31" s="187"/>
      <c r="N31" s="188"/>
      <c r="O31" s="86"/>
      <c r="P31" s="230" t="str">
        <f>IF(C31="","",DATEDIF(O31,$X$7,"Y"))</f>
        <v/>
      </c>
      <c r="Q31" s="229"/>
      <c r="R31" s="89"/>
      <c r="S31" s="223"/>
      <c r="T31" s="224"/>
      <c r="U31" s="37"/>
      <c r="V31" s="37"/>
      <c r="W31" s="109">
        <v>3400</v>
      </c>
      <c r="X31" s="6">
        <f>COUNTIF(E11:N25,3400)</f>
        <v>0</v>
      </c>
    </row>
    <row r="32" spans="1:30" ht="25.5" customHeight="1" x14ac:dyDescent="0.2">
      <c r="F32" s="35" t="s">
        <v>41</v>
      </c>
      <c r="X32" s="36"/>
    </row>
    <row r="33" spans="6:24" ht="25.5" customHeight="1" x14ac:dyDescent="0.2">
      <c r="F33" s="143" t="s">
        <v>39</v>
      </c>
      <c r="G33" s="144"/>
      <c r="H33" s="144"/>
      <c r="I33" s="144"/>
      <c r="J33" s="144"/>
      <c r="K33" s="144"/>
      <c r="L33" s="144"/>
      <c r="M33" s="145"/>
      <c r="N33" s="143" t="s">
        <v>38</v>
      </c>
      <c r="O33" s="145"/>
      <c r="P33" s="143" t="s">
        <v>37</v>
      </c>
      <c r="Q33" s="144"/>
      <c r="R33" s="145"/>
      <c r="S33" s="146" t="s">
        <v>36</v>
      </c>
      <c r="T33" s="19" t="s">
        <v>5</v>
      </c>
      <c r="U33" s="204"/>
      <c r="V33" s="204"/>
      <c r="W33" s="204"/>
      <c r="X33" s="204"/>
    </row>
    <row r="34" spans="6:24" ht="25.5" customHeight="1" x14ac:dyDescent="0.2">
      <c r="F34" s="193">
        <f>SUM(O11:O25)</f>
        <v>0</v>
      </c>
      <c r="G34" s="194"/>
      <c r="H34" s="194"/>
      <c r="I34" s="195"/>
      <c r="J34" s="195"/>
      <c r="K34" s="195"/>
      <c r="L34" s="195"/>
      <c r="M34" s="196"/>
      <c r="N34" s="189"/>
      <c r="O34" s="190"/>
      <c r="P34" s="205"/>
      <c r="Q34" s="206"/>
      <c r="R34" s="207"/>
      <c r="S34" s="147"/>
      <c r="T34" s="19" t="s">
        <v>35</v>
      </c>
      <c r="U34" s="202"/>
      <c r="V34" s="202"/>
      <c r="W34" s="202"/>
      <c r="X34" s="202"/>
    </row>
    <row r="35" spans="6:24" ht="25.5" customHeight="1" x14ac:dyDescent="0.2">
      <c r="F35" s="197"/>
      <c r="G35" s="198"/>
      <c r="H35" s="198"/>
      <c r="I35" s="198"/>
      <c r="J35" s="198"/>
      <c r="K35" s="198"/>
      <c r="L35" s="198"/>
      <c r="M35" s="199"/>
      <c r="N35" s="191"/>
      <c r="O35" s="192"/>
      <c r="P35" s="208"/>
      <c r="Q35" s="209"/>
      <c r="R35" s="210"/>
      <c r="S35" s="147"/>
      <c r="T35" s="19" t="s">
        <v>6</v>
      </c>
      <c r="U35" s="203"/>
      <c r="V35" s="203"/>
      <c r="W35" s="203"/>
      <c r="X35" s="204"/>
    </row>
    <row r="36" spans="6:24" ht="24" customHeight="1" x14ac:dyDescent="0.2">
      <c r="F36" s="142" t="s">
        <v>7</v>
      </c>
      <c r="G36" s="142"/>
      <c r="H36" s="142"/>
      <c r="I36" s="142"/>
      <c r="J36" s="142"/>
      <c r="K36" s="142"/>
      <c r="L36" s="142"/>
      <c r="M36" s="142"/>
      <c r="N36" s="142"/>
      <c r="O36" s="142"/>
      <c r="P36" s="7" t="s">
        <v>8</v>
      </c>
      <c r="Q36" s="38"/>
      <c r="R36" s="38"/>
      <c r="S36" s="38"/>
    </row>
  </sheetData>
  <sheetProtection formatCells="0" formatColumns="0" formatRows="0" insertColumns="0" insertRows="0" insertHyperlinks="0" deleteColumns="0" deleteRows="0" sort="0" autoFilter="0" pivotTables="0"/>
  <mergeCells count="137">
    <mergeCell ref="E25:F25"/>
    <mergeCell ref="M28:N28"/>
    <mergeCell ref="K19:L19"/>
    <mergeCell ref="K20:L20"/>
    <mergeCell ref="K21:L21"/>
    <mergeCell ref="M19:N19"/>
    <mergeCell ref="M20:N20"/>
    <mergeCell ref="M21:N21"/>
    <mergeCell ref="I13:J13"/>
    <mergeCell ref="S28:T28"/>
    <mergeCell ref="S29:T29"/>
    <mergeCell ref="S30:T30"/>
    <mergeCell ref="S31:T31"/>
    <mergeCell ref="O7:R7"/>
    <mergeCell ref="T9:T10"/>
    <mergeCell ref="U9:W9"/>
    <mergeCell ref="P28:Q28"/>
    <mergeCell ref="P29:Q29"/>
    <mergeCell ref="P30:Q30"/>
    <mergeCell ref="P31:Q31"/>
    <mergeCell ref="P26:X26"/>
    <mergeCell ref="B27:X27"/>
    <mergeCell ref="K24:L24"/>
    <mergeCell ref="K25:L25"/>
    <mergeCell ref="G22:H22"/>
    <mergeCell ref="G23:H23"/>
    <mergeCell ref="G24:H24"/>
    <mergeCell ref="E22:F22"/>
    <mergeCell ref="I22:J22"/>
    <mergeCell ref="M22:N22"/>
    <mergeCell ref="K22:L22"/>
    <mergeCell ref="K23:L23"/>
    <mergeCell ref="B3:X3"/>
    <mergeCell ref="B2:X2"/>
    <mergeCell ref="D7:I7"/>
    <mergeCell ref="Q5:X5"/>
    <mergeCell ref="B9:B10"/>
    <mergeCell ref="C9:C10"/>
    <mergeCell ref="D9:D10"/>
    <mergeCell ref="E9:O9"/>
    <mergeCell ref="X9:X10"/>
    <mergeCell ref="S9:S10"/>
    <mergeCell ref="R9:R10"/>
    <mergeCell ref="Q9:Q10"/>
    <mergeCell ref="B5:O5"/>
    <mergeCell ref="W7:X7"/>
    <mergeCell ref="J7:N7"/>
    <mergeCell ref="P9:P10"/>
    <mergeCell ref="K10:L10"/>
    <mergeCell ref="I10:J10"/>
    <mergeCell ref="M10:N10"/>
    <mergeCell ref="E10:F10"/>
    <mergeCell ref="G10:H10"/>
    <mergeCell ref="E12:F12"/>
    <mergeCell ref="I12:J12"/>
    <mergeCell ref="M12:N12"/>
    <mergeCell ref="E11:F11"/>
    <mergeCell ref="I11:J11"/>
    <mergeCell ref="M11:N11"/>
    <mergeCell ref="E15:F15"/>
    <mergeCell ref="I15:J15"/>
    <mergeCell ref="M15:N15"/>
    <mergeCell ref="K15:L15"/>
    <mergeCell ref="G15:H15"/>
    <mergeCell ref="M13:N13"/>
    <mergeCell ref="K14:L14"/>
    <mergeCell ref="G11:H11"/>
    <mergeCell ref="G12:H12"/>
    <mergeCell ref="G13:H13"/>
    <mergeCell ref="G14:H14"/>
    <mergeCell ref="K11:L11"/>
    <mergeCell ref="K12:L12"/>
    <mergeCell ref="K13:L13"/>
    <mergeCell ref="E14:F14"/>
    <mergeCell ref="I14:J14"/>
    <mergeCell ref="M14:N14"/>
    <mergeCell ref="E13:F13"/>
    <mergeCell ref="K16:L16"/>
    <mergeCell ref="E18:F18"/>
    <mergeCell ref="I18:J18"/>
    <mergeCell ref="M18:N18"/>
    <mergeCell ref="E17:F17"/>
    <mergeCell ref="I17:J17"/>
    <mergeCell ref="M17:N17"/>
    <mergeCell ref="K17:L17"/>
    <mergeCell ref="K18:L18"/>
    <mergeCell ref="G16:H16"/>
    <mergeCell ref="G17:H17"/>
    <mergeCell ref="G18:H18"/>
    <mergeCell ref="K30:L30"/>
    <mergeCell ref="E24:F24"/>
    <mergeCell ref="I24:J24"/>
    <mergeCell ref="M24:N24"/>
    <mergeCell ref="E23:F23"/>
    <mergeCell ref="I23:J23"/>
    <mergeCell ref="M23:N23"/>
    <mergeCell ref="K29:L29"/>
    <mergeCell ref="E16:F16"/>
    <mergeCell ref="I16:J16"/>
    <mergeCell ref="M16:N16"/>
    <mergeCell ref="G25:H25"/>
    <mergeCell ref="G29:H29"/>
    <mergeCell ref="I29:J29"/>
    <mergeCell ref="B26:N26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K31:L31"/>
    <mergeCell ref="F36:O36"/>
    <mergeCell ref="N34:O35"/>
    <mergeCell ref="F34:M35"/>
    <mergeCell ref="F33:M33"/>
    <mergeCell ref="I25:J25"/>
    <mergeCell ref="M25:N25"/>
    <mergeCell ref="U34:X34"/>
    <mergeCell ref="U35:X35"/>
    <mergeCell ref="S33:S35"/>
    <mergeCell ref="P33:R33"/>
    <mergeCell ref="P34:R35"/>
    <mergeCell ref="U33:X33"/>
    <mergeCell ref="N33:O33"/>
    <mergeCell ref="E29:F29"/>
    <mergeCell ref="E30:F30"/>
    <mergeCell ref="I30:J30"/>
    <mergeCell ref="E31:F31"/>
    <mergeCell ref="I31:J31"/>
    <mergeCell ref="G30:H30"/>
    <mergeCell ref="G31:H31"/>
    <mergeCell ref="M31:N31"/>
    <mergeCell ref="M29:N29"/>
    <mergeCell ref="M30:N30"/>
  </mergeCells>
  <phoneticPr fontId="1"/>
  <dataValidations count="7">
    <dataValidation type="list" allowBlank="1" showInputMessage="1" showErrorMessage="1" sqref="P11:P26 O29:O31" xr:uid="{FEDB917B-AEFB-4691-872E-3096A6574BAD}">
      <formula1>"男,女"</formula1>
    </dataValidation>
    <dataValidation type="list" allowBlank="1" showInputMessage="1" showErrorMessage="1" sqref="D29:D31" xr:uid="{223CEDEB-9458-4385-A8DC-E6A1DE8C693D}">
      <formula1>"コーチ1,コーチ2,コーチ3,コーチ4,なし"</formula1>
    </dataValidation>
    <dataValidation type="list" allowBlank="1" showInputMessage="1" showErrorMessage="1" sqref="D11:D25" xr:uid="{7EF2C37C-51A4-4DAF-88F1-1AE3BCDB8ABD}">
      <formula1>"指定,C"</formula1>
    </dataValidation>
    <dataValidation type="list" allowBlank="1" showInputMessage="1" showErrorMessage="1" sqref="I11:J25" xr:uid="{26E1DB4F-8566-4C5F-A9D8-B12F402ED28D}">
      <formula1>"2400,3400"</formula1>
    </dataValidation>
    <dataValidation type="list" allowBlank="1" showInputMessage="1" showErrorMessage="1" sqref="E29:L31" xr:uid="{8B8E9040-74B5-4519-BC77-C2DF555E9686}">
      <formula1>"〇,×,AM〇,PM〇"</formula1>
    </dataValidation>
    <dataValidation type="list" allowBlank="1" showInputMessage="1" showErrorMessage="1" sqref="E11:H25" xr:uid="{C2B99631-824A-4346-8686-6BC39A92C6DA}">
      <formula1>"8000,12000"</formula1>
    </dataValidation>
    <dataValidation type="list" allowBlank="1" showInputMessage="1" showErrorMessage="1" sqref="M29:N31 W11:W25" xr:uid="{C0ED09B5-0FC1-4EE5-BF0C-7498EE19A610}">
      <formula1>"〇,×"</formula1>
    </dataValidation>
  </dataValidation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BD54-366C-4814-A98B-6F6FC349D25C}">
  <sheetPr>
    <pageSetUpPr fitToPage="1"/>
  </sheetPr>
  <dimension ref="A1:AE43"/>
  <sheetViews>
    <sheetView zoomScale="80" zoomScaleNormal="80" workbookViewId="0">
      <selection activeCell="B2" sqref="B2:X3"/>
    </sheetView>
  </sheetViews>
  <sheetFormatPr defaultColWidth="9" defaultRowHeight="12" x14ac:dyDescent="0.2"/>
  <cols>
    <col min="1" max="1" width="1.17968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11.453125" style="3" customWidth="1"/>
    <col min="16" max="16" width="5.1796875" style="3" bestFit="1" customWidth="1"/>
    <col min="17" max="17" width="13.08984375" style="3" customWidth="1"/>
    <col min="18" max="19" width="9" style="3"/>
    <col min="20" max="20" width="18.6328125" style="3" customWidth="1"/>
    <col min="21" max="23" width="16" style="3" customWidth="1"/>
    <col min="24" max="24" width="18.08984375" style="3" customWidth="1"/>
    <col min="25" max="28" width="9" style="3"/>
    <col min="29" max="31" width="0" style="3" hidden="1" customWidth="1"/>
    <col min="32" max="16384" width="9" style="3"/>
  </cols>
  <sheetData>
    <row r="1" spans="2:31" ht="7.5" customHeight="1" x14ac:dyDescent="0.2"/>
    <row r="2" spans="2:31" ht="25.5" customHeight="1" x14ac:dyDescent="0.2">
      <c r="B2" s="121" t="s">
        <v>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2:31" ht="25.5" customHeight="1" x14ac:dyDescent="0.2">
      <c r="B3" s="122" t="s">
        <v>67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5" spans="2:31" ht="29.15" customHeight="1" x14ac:dyDescent="0.2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Q5" s="123"/>
      <c r="R5" s="124"/>
      <c r="S5" s="124"/>
      <c r="T5" s="124"/>
      <c r="U5" s="124"/>
      <c r="V5" s="124"/>
      <c r="W5" s="124"/>
      <c r="X5" s="124"/>
    </row>
    <row r="6" spans="2:31" ht="12" customHeight="1" x14ac:dyDescent="0.2">
      <c r="B6" s="22"/>
      <c r="C6" s="22"/>
      <c r="D6" s="22"/>
      <c r="E6" s="22"/>
      <c r="F6" s="22"/>
    </row>
    <row r="7" spans="2:31" ht="18.75" customHeight="1" x14ac:dyDescent="0.2">
      <c r="B7" s="22"/>
      <c r="C7" s="55" t="s">
        <v>16</v>
      </c>
      <c r="D7" s="213" t="str">
        <f>IF(①!D7="","",①!D7)</f>
        <v/>
      </c>
      <c r="E7" s="213"/>
      <c r="F7" s="213"/>
      <c r="G7" s="213"/>
      <c r="H7" s="213"/>
      <c r="I7" s="213"/>
      <c r="J7" s="126" t="s">
        <v>13</v>
      </c>
      <c r="K7" s="126"/>
      <c r="L7" s="126"/>
      <c r="M7" s="126"/>
      <c r="N7" s="126"/>
      <c r="O7" s="213" t="str">
        <f>IF(①!O7="","",①!O7)</f>
        <v/>
      </c>
      <c r="P7" s="213"/>
      <c r="Q7" s="213"/>
      <c r="R7" s="213"/>
      <c r="U7" s="56" t="s">
        <v>32</v>
      </c>
      <c r="V7" s="56"/>
      <c r="W7" s="220" t="str">
        <f>IF(①!W7="","",①!W7)</f>
        <v/>
      </c>
      <c r="X7" s="220"/>
    </row>
    <row r="8" spans="2:31" ht="12" customHeight="1" thickBot="1" x14ac:dyDescent="0.25">
      <c r="X8" s="23"/>
    </row>
    <row r="9" spans="2:31" ht="18.75" customHeight="1" x14ac:dyDescent="0.2">
      <c r="B9" s="113" t="s">
        <v>10</v>
      </c>
      <c r="C9" s="115" t="s">
        <v>11</v>
      </c>
      <c r="D9" s="117" t="s">
        <v>72</v>
      </c>
      <c r="E9" s="119" t="s">
        <v>73</v>
      </c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115" t="s">
        <v>0</v>
      </c>
      <c r="Q9" s="115" t="s">
        <v>14</v>
      </c>
      <c r="R9" s="115" t="s">
        <v>1</v>
      </c>
      <c r="S9" s="115" t="s">
        <v>2</v>
      </c>
      <c r="T9" s="115" t="s">
        <v>69</v>
      </c>
      <c r="U9" s="130" t="s">
        <v>12</v>
      </c>
      <c r="V9" s="244"/>
      <c r="W9" s="131"/>
      <c r="X9" s="247" t="s">
        <v>15</v>
      </c>
    </row>
    <row r="10" spans="2:31" ht="22.5" customHeight="1" thickBot="1" x14ac:dyDescent="0.25">
      <c r="B10" s="114"/>
      <c r="C10" s="116"/>
      <c r="D10" s="118"/>
      <c r="E10" s="132" t="s">
        <v>42</v>
      </c>
      <c r="F10" s="133"/>
      <c r="G10" s="132" t="s">
        <v>46</v>
      </c>
      <c r="H10" s="133"/>
      <c r="I10" s="132" t="s">
        <v>66</v>
      </c>
      <c r="J10" s="133"/>
      <c r="K10" s="140"/>
      <c r="L10" s="141"/>
      <c r="M10" s="132"/>
      <c r="N10" s="133"/>
      <c r="O10" s="54" t="s">
        <v>3</v>
      </c>
      <c r="P10" s="116"/>
      <c r="Q10" s="116"/>
      <c r="R10" s="116"/>
      <c r="S10" s="116"/>
      <c r="T10" s="116"/>
      <c r="U10" s="24" t="s">
        <v>5</v>
      </c>
      <c r="V10" s="245" t="s">
        <v>70</v>
      </c>
      <c r="W10" s="25" t="s">
        <v>71</v>
      </c>
      <c r="X10" s="248"/>
    </row>
    <row r="11" spans="2:31" ht="43.5" customHeight="1" thickTop="1" x14ac:dyDescent="0.2">
      <c r="B11" s="26">
        <v>1</v>
      </c>
      <c r="C11" s="39"/>
      <c r="D11" s="50"/>
      <c r="E11" s="138"/>
      <c r="F11" s="139"/>
      <c r="G11" s="138"/>
      <c r="H11" s="139"/>
      <c r="I11" s="138"/>
      <c r="J11" s="139"/>
      <c r="K11" s="138"/>
      <c r="L11" s="139"/>
      <c r="M11" s="138"/>
      <c r="N11" s="139"/>
      <c r="O11" s="88">
        <f>E11+G11+I11+K11+M11</f>
        <v>0</v>
      </c>
      <c r="P11" s="50"/>
      <c r="Q11" s="51"/>
      <c r="R11" s="28" t="str">
        <f>IF(C11="","",DATEDIF(Q11,$W$7,"Y"))</f>
        <v/>
      </c>
      <c r="S11" s="27" t="str">
        <f>IF(C11="","",VLOOKUP(DATEDIF(Q11,$AE$11,"Y"),$AC$11:$AD$27,2,TRUE))</f>
        <v/>
      </c>
      <c r="T11" s="42"/>
      <c r="U11" s="77"/>
      <c r="V11" s="77"/>
      <c r="W11" s="43"/>
      <c r="X11" s="44"/>
      <c r="AC11" s="3">
        <v>6</v>
      </c>
      <c r="AD11" s="3" t="s">
        <v>18</v>
      </c>
      <c r="AE11" s="4">
        <f ca="1">DATE(YEAR(TODAY())-(MONTH(TODAY())&lt;=3)*1,4,1)</f>
        <v>45748</v>
      </c>
    </row>
    <row r="12" spans="2:31" ht="43.5" customHeight="1" x14ac:dyDescent="0.2">
      <c r="B12" s="29">
        <v>2</v>
      </c>
      <c r="C12" s="40"/>
      <c r="D12" s="50"/>
      <c r="E12" s="135"/>
      <c r="F12" s="135"/>
      <c r="G12" s="135"/>
      <c r="H12" s="135"/>
      <c r="I12" s="135"/>
      <c r="J12" s="135"/>
      <c r="K12" s="187"/>
      <c r="L12" s="188"/>
      <c r="M12" s="187"/>
      <c r="N12" s="188"/>
      <c r="O12" s="88">
        <f>E12+G12+I12+K12+M12</f>
        <v>0</v>
      </c>
      <c r="P12" s="40"/>
      <c r="Q12" s="52"/>
      <c r="R12" s="28" t="str">
        <f>IF(C12="","",DATEDIF(Q12,$W$7,"Y"))</f>
        <v/>
      </c>
      <c r="S12" s="30" t="str">
        <f>IF(C12="","",VLOOKUP(DATEDIF(Q12,$AE$11,"Y"),$AC$11:$AD$27,2,TRUE))</f>
        <v/>
      </c>
      <c r="T12" s="45"/>
      <c r="U12" s="78"/>
      <c r="V12" s="77"/>
      <c r="W12" s="43"/>
      <c r="X12" s="46"/>
      <c r="AC12" s="3">
        <v>7</v>
      </c>
      <c r="AD12" s="3" t="s">
        <v>19</v>
      </c>
    </row>
    <row r="13" spans="2:31" ht="43.5" customHeight="1" x14ac:dyDescent="0.2">
      <c r="B13" s="29">
        <v>3</v>
      </c>
      <c r="C13" s="40"/>
      <c r="D13" s="50"/>
      <c r="E13" s="135"/>
      <c r="F13" s="135"/>
      <c r="G13" s="135"/>
      <c r="H13" s="135"/>
      <c r="I13" s="135"/>
      <c r="J13" s="135"/>
      <c r="K13" s="187"/>
      <c r="L13" s="188"/>
      <c r="M13" s="187"/>
      <c r="N13" s="188"/>
      <c r="O13" s="88">
        <f t="shared" ref="O13:O24" si="0">E13+G13+I13+K13+M13</f>
        <v>0</v>
      </c>
      <c r="P13" s="40"/>
      <c r="Q13" s="52"/>
      <c r="R13" s="28" t="str">
        <f>IF(C13="","",DATEDIF(Q13,$W$7,"Y"))</f>
        <v/>
      </c>
      <c r="S13" s="30" t="str">
        <f>IF(C13="","",VLOOKUP(DATEDIF(Q13,$AE$11,"Y"),$AC$11:$AD$27,2,TRUE))</f>
        <v/>
      </c>
      <c r="T13" s="45"/>
      <c r="U13" s="78"/>
      <c r="V13" s="77"/>
      <c r="W13" s="43"/>
      <c r="X13" s="46"/>
      <c r="AC13" s="3">
        <v>8</v>
      </c>
      <c r="AD13" s="3" t="s">
        <v>20</v>
      </c>
    </row>
    <row r="14" spans="2:31" ht="43.5" customHeight="1" x14ac:dyDescent="0.2">
      <c r="B14" s="29">
        <v>4</v>
      </c>
      <c r="C14" s="40"/>
      <c r="D14" s="50"/>
      <c r="E14" s="135"/>
      <c r="F14" s="135"/>
      <c r="G14" s="135"/>
      <c r="H14" s="135"/>
      <c r="I14" s="135"/>
      <c r="J14" s="135"/>
      <c r="K14" s="187"/>
      <c r="L14" s="188"/>
      <c r="M14" s="187"/>
      <c r="N14" s="188"/>
      <c r="O14" s="88">
        <f t="shared" si="0"/>
        <v>0</v>
      </c>
      <c r="P14" s="40"/>
      <c r="Q14" s="52"/>
      <c r="R14" s="28" t="str">
        <f>IF(C14="","",DATEDIF(Q14,$W$7,"Y"))</f>
        <v/>
      </c>
      <c r="S14" s="30" t="str">
        <f>IF(C14="","",VLOOKUP(DATEDIF(Q14,$AE$11,"Y"),$AC$11:$AD$27,2,TRUE))</f>
        <v/>
      </c>
      <c r="T14" s="45"/>
      <c r="U14" s="78"/>
      <c r="V14" s="77"/>
      <c r="W14" s="43"/>
      <c r="X14" s="46"/>
      <c r="AC14" s="3">
        <v>9</v>
      </c>
      <c r="AD14" s="3" t="s">
        <v>21</v>
      </c>
    </row>
    <row r="15" spans="2:31" ht="43.5" customHeight="1" x14ac:dyDescent="0.2">
      <c r="B15" s="29">
        <v>5</v>
      </c>
      <c r="C15" s="40"/>
      <c r="D15" s="50"/>
      <c r="E15" s="135"/>
      <c r="F15" s="135"/>
      <c r="G15" s="135"/>
      <c r="H15" s="135"/>
      <c r="I15" s="135"/>
      <c r="J15" s="135"/>
      <c r="K15" s="187"/>
      <c r="L15" s="188"/>
      <c r="M15" s="187"/>
      <c r="N15" s="188"/>
      <c r="O15" s="88">
        <f t="shared" si="0"/>
        <v>0</v>
      </c>
      <c r="P15" s="40"/>
      <c r="Q15" s="52"/>
      <c r="R15" s="28" t="str">
        <f>IF(C15="","",DATEDIF(Q15,$W$7,"Y"))</f>
        <v/>
      </c>
      <c r="S15" s="30" t="str">
        <f>IF(C15="","",VLOOKUP(DATEDIF(Q15,$AE$11,"Y"),$AC$11:$AD$27,2,TRUE))</f>
        <v/>
      </c>
      <c r="T15" s="45"/>
      <c r="U15" s="78"/>
      <c r="V15" s="77"/>
      <c r="W15" s="43"/>
      <c r="X15" s="46"/>
      <c r="AC15" s="3">
        <v>10</v>
      </c>
      <c r="AD15" s="3" t="s">
        <v>22</v>
      </c>
    </row>
    <row r="16" spans="2:31" ht="43.5" customHeight="1" x14ac:dyDescent="0.2">
      <c r="B16" s="29">
        <v>6</v>
      </c>
      <c r="C16" s="40"/>
      <c r="D16" s="50"/>
      <c r="E16" s="135"/>
      <c r="F16" s="135"/>
      <c r="G16" s="135"/>
      <c r="H16" s="135"/>
      <c r="I16" s="135"/>
      <c r="J16" s="135"/>
      <c r="K16" s="187"/>
      <c r="L16" s="188"/>
      <c r="M16" s="187"/>
      <c r="N16" s="188"/>
      <c r="O16" s="88">
        <f t="shared" si="0"/>
        <v>0</v>
      </c>
      <c r="P16" s="40"/>
      <c r="Q16" s="52"/>
      <c r="R16" s="28" t="str">
        <f>IF(C16="","",DATEDIF(Q16,$W$7,"Y"))</f>
        <v/>
      </c>
      <c r="S16" s="30" t="str">
        <f>IF(C16="","",VLOOKUP(DATEDIF(Q16,$AE$11,"Y"),$AC$11:$AD$27,2,TRUE))</f>
        <v/>
      </c>
      <c r="T16" s="45"/>
      <c r="U16" s="78"/>
      <c r="V16" s="77"/>
      <c r="W16" s="43"/>
      <c r="X16" s="46"/>
      <c r="AC16" s="3">
        <v>11</v>
      </c>
      <c r="AD16" s="3" t="s">
        <v>23</v>
      </c>
    </row>
    <row r="17" spans="1:30" ht="43.5" customHeight="1" x14ac:dyDescent="0.2">
      <c r="B17" s="29">
        <v>7</v>
      </c>
      <c r="C17" s="40"/>
      <c r="D17" s="50"/>
      <c r="E17" s="135"/>
      <c r="F17" s="135"/>
      <c r="G17" s="135"/>
      <c r="H17" s="135"/>
      <c r="I17" s="135"/>
      <c r="J17" s="135"/>
      <c r="K17" s="187"/>
      <c r="L17" s="188"/>
      <c r="M17" s="187"/>
      <c r="N17" s="188"/>
      <c r="O17" s="88">
        <f t="shared" si="0"/>
        <v>0</v>
      </c>
      <c r="P17" s="40"/>
      <c r="Q17" s="52"/>
      <c r="R17" s="28" t="str">
        <f>IF(C17="","",DATEDIF(Q17,$W$7,"Y"))</f>
        <v/>
      </c>
      <c r="S17" s="30" t="str">
        <f>IF(C17="","",VLOOKUP(DATEDIF(Q17,$AE$11,"Y"),$AC$11:$AD$27,2,TRUE))</f>
        <v/>
      </c>
      <c r="T17" s="45"/>
      <c r="U17" s="78"/>
      <c r="V17" s="77"/>
      <c r="W17" s="43"/>
      <c r="X17" s="46"/>
      <c r="AC17" s="3">
        <v>12</v>
      </c>
      <c r="AD17" s="3" t="s">
        <v>24</v>
      </c>
    </row>
    <row r="18" spans="1:30" ht="43.5" customHeight="1" x14ac:dyDescent="0.2">
      <c r="B18" s="29">
        <v>8</v>
      </c>
      <c r="C18" s="40"/>
      <c r="D18" s="50"/>
      <c r="E18" s="135"/>
      <c r="F18" s="135"/>
      <c r="G18" s="135"/>
      <c r="H18" s="135"/>
      <c r="I18" s="135"/>
      <c r="J18" s="135"/>
      <c r="K18" s="187"/>
      <c r="L18" s="188"/>
      <c r="M18" s="187"/>
      <c r="N18" s="188"/>
      <c r="O18" s="88">
        <f t="shared" si="0"/>
        <v>0</v>
      </c>
      <c r="P18" s="40"/>
      <c r="Q18" s="52"/>
      <c r="R18" s="28" t="str">
        <f>IF(C18="","",DATEDIF(Q18,$W$7,"Y"))</f>
        <v/>
      </c>
      <c r="S18" s="30" t="str">
        <f>IF(C18="","",VLOOKUP(DATEDIF(Q18,$AE$11,"Y"),$AC$11:$AD$27,2,TRUE))</f>
        <v/>
      </c>
      <c r="T18" s="45"/>
      <c r="U18" s="78"/>
      <c r="V18" s="77"/>
      <c r="W18" s="43"/>
      <c r="X18" s="46"/>
    </row>
    <row r="19" spans="1:30" ht="43.5" customHeight="1" x14ac:dyDescent="0.2">
      <c r="B19" s="29">
        <v>9</v>
      </c>
      <c r="C19" s="40"/>
      <c r="D19" s="50"/>
      <c r="E19" s="135"/>
      <c r="F19" s="135"/>
      <c r="G19" s="135"/>
      <c r="H19" s="135"/>
      <c r="I19" s="135"/>
      <c r="J19" s="135"/>
      <c r="K19" s="187"/>
      <c r="L19" s="188"/>
      <c r="M19" s="187"/>
      <c r="N19" s="188"/>
      <c r="O19" s="88">
        <f t="shared" si="0"/>
        <v>0</v>
      </c>
      <c r="P19" s="40"/>
      <c r="Q19" s="52"/>
      <c r="R19" s="28"/>
      <c r="S19" s="30"/>
      <c r="T19" s="45"/>
      <c r="U19" s="78"/>
      <c r="V19" s="77"/>
      <c r="W19" s="43"/>
      <c r="X19" s="46"/>
    </row>
    <row r="20" spans="1:30" ht="43.5" customHeight="1" x14ac:dyDescent="0.2">
      <c r="B20" s="29">
        <v>10</v>
      </c>
      <c r="C20" s="40"/>
      <c r="D20" s="50"/>
      <c r="E20" s="135"/>
      <c r="F20" s="135"/>
      <c r="G20" s="135"/>
      <c r="H20" s="135"/>
      <c r="I20" s="135"/>
      <c r="J20" s="135"/>
      <c r="K20" s="187"/>
      <c r="L20" s="188"/>
      <c r="M20" s="187"/>
      <c r="N20" s="188"/>
      <c r="O20" s="88">
        <f t="shared" si="0"/>
        <v>0</v>
      </c>
      <c r="P20" s="40"/>
      <c r="Q20" s="52"/>
      <c r="R20" s="28"/>
      <c r="S20" s="30"/>
      <c r="T20" s="45"/>
      <c r="U20" s="78"/>
      <c r="V20" s="77"/>
      <c r="W20" s="43"/>
      <c r="X20" s="46"/>
      <c r="AC20" s="3">
        <v>13</v>
      </c>
      <c r="AD20" s="3" t="s">
        <v>25</v>
      </c>
    </row>
    <row r="21" spans="1:30" ht="43.5" customHeight="1" x14ac:dyDescent="0.2">
      <c r="B21" s="29">
        <v>11</v>
      </c>
      <c r="C21" s="40"/>
      <c r="D21" s="50"/>
      <c r="E21" s="135"/>
      <c r="F21" s="135"/>
      <c r="G21" s="135"/>
      <c r="H21" s="135"/>
      <c r="I21" s="135"/>
      <c r="J21" s="135"/>
      <c r="K21" s="187"/>
      <c r="L21" s="188"/>
      <c r="M21" s="187"/>
      <c r="N21" s="188"/>
      <c r="O21" s="88">
        <f t="shared" si="0"/>
        <v>0</v>
      </c>
      <c r="P21" s="40"/>
      <c r="Q21" s="52"/>
      <c r="R21" s="28"/>
      <c r="S21" s="30"/>
      <c r="T21" s="45"/>
      <c r="U21" s="78"/>
      <c r="V21" s="77"/>
      <c r="W21" s="43"/>
      <c r="X21" s="46"/>
      <c r="AC21" s="3">
        <v>14</v>
      </c>
      <c r="AD21" s="3" t="s">
        <v>26</v>
      </c>
    </row>
    <row r="22" spans="1:30" ht="43.5" customHeight="1" x14ac:dyDescent="0.2">
      <c r="B22" s="29">
        <v>12</v>
      </c>
      <c r="C22" s="40"/>
      <c r="D22" s="50"/>
      <c r="E22" s="135"/>
      <c r="F22" s="135"/>
      <c r="G22" s="135"/>
      <c r="H22" s="135"/>
      <c r="I22" s="135"/>
      <c r="J22" s="135"/>
      <c r="K22" s="187"/>
      <c r="L22" s="188"/>
      <c r="M22" s="187"/>
      <c r="N22" s="188"/>
      <c r="O22" s="88">
        <f t="shared" si="0"/>
        <v>0</v>
      </c>
      <c r="P22" s="40"/>
      <c r="Q22" s="52"/>
      <c r="R22" s="28" t="str">
        <f>IF(C22="","",DATEDIF(Q22,$W$7,"Y"))</f>
        <v/>
      </c>
      <c r="S22" s="30" t="str">
        <f>IF(C22="","",VLOOKUP(DATEDIF(Q22,$AE$11,"Y"),$AC$11:$AD$27,2,TRUE))</f>
        <v/>
      </c>
      <c r="T22" s="45"/>
      <c r="U22" s="78"/>
      <c r="V22" s="77"/>
      <c r="W22" s="43"/>
      <c r="X22" s="46"/>
      <c r="AC22" s="3">
        <v>15</v>
      </c>
      <c r="AD22" s="3" t="s">
        <v>27</v>
      </c>
    </row>
    <row r="23" spans="1:30" ht="43.5" customHeight="1" x14ac:dyDescent="0.2">
      <c r="B23" s="29">
        <v>13</v>
      </c>
      <c r="C23" s="40"/>
      <c r="D23" s="50"/>
      <c r="E23" s="135"/>
      <c r="F23" s="135"/>
      <c r="G23" s="135"/>
      <c r="H23" s="135"/>
      <c r="I23" s="135"/>
      <c r="J23" s="135"/>
      <c r="K23" s="187"/>
      <c r="L23" s="188"/>
      <c r="M23" s="187"/>
      <c r="N23" s="188"/>
      <c r="O23" s="88">
        <f t="shared" si="0"/>
        <v>0</v>
      </c>
      <c r="P23" s="40"/>
      <c r="Q23" s="52"/>
      <c r="R23" s="28" t="str">
        <f>IF(C23="","",DATEDIF(Q23,$W$7,"Y"))</f>
        <v/>
      </c>
      <c r="S23" s="30" t="str">
        <f>IF(C23="","",VLOOKUP(DATEDIF(Q23,$AE$11,"Y"),$AC$11:$AD$27,2,TRUE))</f>
        <v/>
      </c>
      <c r="T23" s="45"/>
      <c r="U23" s="78"/>
      <c r="V23" s="77"/>
      <c r="W23" s="43"/>
      <c r="X23" s="46"/>
    </row>
    <row r="24" spans="1:30" ht="43.5" customHeight="1" x14ac:dyDescent="0.2">
      <c r="B24" s="29">
        <v>14</v>
      </c>
      <c r="C24" s="40"/>
      <c r="D24" s="50"/>
      <c r="E24" s="135"/>
      <c r="F24" s="135"/>
      <c r="G24" s="135"/>
      <c r="H24" s="135"/>
      <c r="I24" s="135"/>
      <c r="J24" s="135"/>
      <c r="K24" s="187"/>
      <c r="L24" s="188"/>
      <c r="M24" s="187"/>
      <c r="N24" s="188"/>
      <c r="O24" s="88">
        <f t="shared" si="0"/>
        <v>0</v>
      </c>
      <c r="P24" s="40"/>
      <c r="Q24" s="52"/>
      <c r="R24" s="28" t="str">
        <f>IF(C24="","",DATEDIF(Q24,$W$7,"Y"))</f>
        <v/>
      </c>
      <c r="S24" s="30" t="str">
        <f>IF(C24="","",VLOOKUP(DATEDIF(Q24,$AE$11,"Y"),$AC$11:$AD$27,2,TRUE))</f>
        <v/>
      </c>
      <c r="T24" s="45"/>
      <c r="U24" s="78"/>
      <c r="V24" s="77"/>
      <c r="W24" s="43"/>
      <c r="X24" s="46"/>
      <c r="AC24" s="3">
        <v>16</v>
      </c>
      <c r="AD24" s="3" t="s">
        <v>28</v>
      </c>
    </row>
    <row r="25" spans="1:30" ht="43.5" customHeight="1" thickBot="1" x14ac:dyDescent="0.25">
      <c r="B25" s="31">
        <v>15</v>
      </c>
      <c r="C25" s="41"/>
      <c r="D25" s="41"/>
      <c r="E25" s="200"/>
      <c r="F25" s="201"/>
      <c r="G25" s="200"/>
      <c r="H25" s="201"/>
      <c r="I25" s="200"/>
      <c r="J25" s="201"/>
      <c r="K25" s="200"/>
      <c r="L25" s="201"/>
      <c r="M25" s="200"/>
      <c r="N25" s="201"/>
      <c r="O25" s="106">
        <f>E25+G25+I25+K25+M25</f>
        <v>0</v>
      </c>
      <c r="P25" s="41"/>
      <c r="Q25" s="53"/>
      <c r="R25" s="32" t="str">
        <f>IF(C25="","",DATEDIF(Q25,$W$7,"Y"))</f>
        <v/>
      </c>
      <c r="S25" s="32" t="str">
        <f>IF(C25="","",VLOOKUP(DATEDIF(Q25,$AE$11,"Y"),$AC$11:$AD$27,2,TRUE))</f>
        <v/>
      </c>
      <c r="T25" s="47"/>
      <c r="U25" s="79"/>
      <c r="V25" s="79"/>
      <c r="W25" s="48"/>
      <c r="X25" s="49"/>
      <c r="AC25" s="3">
        <v>17</v>
      </c>
      <c r="AD25" s="3" t="s">
        <v>29</v>
      </c>
    </row>
    <row r="26" spans="1:30" ht="33.75" customHeight="1" thickBot="1" x14ac:dyDescent="0.25">
      <c r="B26" s="150" t="s">
        <v>4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  <c r="O26" s="110">
        <f>SUM(O11:O25)</f>
        <v>0</v>
      </c>
      <c r="P26" s="153"/>
      <c r="Q26" s="154"/>
      <c r="R26" s="154"/>
      <c r="S26" s="154"/>
      <c r="T26" s="154"/>
      <c r="U26" s="154"/>
      <c r="V26" s="154"/>
      <c r="W26" s="154"/>
      <c r="X26" s="155"/>
    </row>
    <row r="27" spans="1:30" ht="18.75" customHeight="1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AC27" s="3">
        <v>18</v>
      </c>
      <c r="AD27" s="3" t="s">
        <v>30</v>
      </c>
    </row>
    <row r="28" spans="1:30" ht="18.75" customHeight="1" thickBot="1" x14ac:dyDescent="0.25">
      <c r="A28" s="83"/>
      <c r="B28" s="54" t="s">
        <v>55</v>
      </c>
      <c r="C28" s="54" t="s">
        <v>56</v>
      </c>
      <c r="D28" s="243" t="s">
        <v>57</v>
      </c>
      <c r="E28" s="87">
        <v>46011</v>
      </c>
      <c r="F28" s="25" t="str">
        <f>IF(E28="","",TEXT(E28,"aaa"))</f>
        <v>土</v>
      </c>
      <c r="G28" s="87">
        <v>46012</v>
      </c>
      <c r="H28" s="25" t="str">
        <f>IF(G28="","",TEXT(G28,"aaa"))</f>
        <v>日</v>
      </c>
      <c r="I28" s="87">
        <v>46017</v>
      </c>
      <c r="J28" s="25" t="str">
        <f t="shared" ref="J28:L28" si="1">IF(I28="","",TEXT(I28,"aaa"))</f>
        <v>金</v>
      </c>
      <c r="K28" s="87">
        <v>46018</v>
      </c>
      <c r="L28" s="25" t="str">
        <f t="shared" si="1"/>
        <v>土</v>
      </c>
      <c r="M28" s="132" t="s">
        <v>68</v>
      </c>
      <c r="N28" s="133"/>
      <c r="O28" s="54" t="s">
        <v>0</v>
      </c>
      <c r="P28" s="140" t="s">
        <v>14</v>
      </c>
      <c r="Q28" s="141"/>
      <c r="R28" s="54" t="s">
        <v>1</v>
      </c>
      <c r="S28" s="140" t="s">
        <v>15</v>
      </c>
      <c r="T28" s="141"/>
      <c r="U28" s="33"/>
      <c r="V28" s="33"/>
      <c r="W28" s="101">
        <v>8000</v>
      </c>
      <c r="X28" s="6">
        <f>COUNTIF(E10:N25,8000)</f>
        <v>0</v>
      </c>
    </row>
    <row r="29" spans="1:30" ht="25.5" customHeight="1" thickTop="1" x14ac:dyDescent="0.2">
      <c r="A29" s="83"/>
      <c r="B29" s="84">
        <v>1</v>
      </c>
      <c r="C29" s="85"/>
      <c r="D29" s="50"/>
      <c r="E29" s="138"/>
      <c r="F29" s="139"/>
      <c r="G29" s="138"/>
      <c r="H29" s="139"/>
      <c r="I29" s="138"/>
      <c r="J29" s="139"/>
      <c r="K29" s="138"/>
      <c r="L29" s="139"/>
      <c r="M29" s="138"/>
      <c r="N29" s="139"/>
      <c r="O29" s="86"/>
      <c r="P29" s="226"/>
      <c r="Q29" s="227"/>
      <c r="R29" s="89"/>
      <c r="S29" s="221"/>
      <c r="T29" s="222"/>
      <c r="U29" s="108"/>
      <c r="V29" s="108"/>
      <c r="W29" s="101">
        <v>12000</v>
      </c>
      <c r="X29" s="6">
        <f>COUNTIF(E10:N25,12000)</f>
        <v>0</v>
      </c>
    </row>
    <row r="30" spans="1:30" ht="25.5" customHeight="1" x14ac:dyDescent="0.2">
      <c r="A30" s="83"/>
      <c r="B30" s="81">
        <v>2</v>
      </c>
      <c r="C30" s="82"/>
      <c r="D30" s="40"/>
      <c r="E30" s="187"/>
      <c r="F30" s="188"/>
      <c r="G30" s="187"/>
      <c r="H30" s="188"/>
      <c r="I30" s="187"/>
      <c r="J30" s="188"/>
      <c r="K30" s="187"/>
      <c r="L30" s="188"/>
      <c r="M30" s="187"/>
      <c r="N30" s="188"/>
      <c r="O30" s="86"/>
      <c r="P30" s="228"/>
      <c r="Q30" s="229"/>
      <c r="R30" s="89"/>
      <c r="S30" s="223"/>
      <c r="T30" s="224"/>
      <c r="U30" s="108"/>
      <c r="V30" s="108"/>
      <c r="W30" s="109">
        <v>2400</v>
      </c>
      <c r="X30" s="6">
        <f>COUNTIF(E10:N25,2400)</f>
        <v>0</v>
      </c>
    </row>
    <row r="31" spans="1:30" ht="25.5" customHeight="1" x14ac:dyDescent="0.2">
      <c r="A31" s="83"/>
      <c r="B31" s="81">
        <v>3</v>
      </c>
      <c r="C31" s="82"/>
      <c r="D31" s="40"/>
      <c r="E31" s="187"/>
      <c r="F31" s="188"/>
      <c r="G31" s="187"/>
      <c r="H31" s="188"/>
      <c r="I31" s="187"/>
      <c r="J31" s="188"/>
      <c r="K31" s="187"/>
      <c r="L31" s="188"/>
      <c r="M31" s="187"/>
      <c r="N31" s="188"/>
      <c r="O31" s="86"/>
      <c r="P31" s="230" t="str">
        <f>IF(C31="","",DATEDIF(O31,$X$7,"Y"))</f>
        <v/>
      </c>
      <c r="Q31" s="229"/>
      <c r="R31" s="89"/>
      <c r="S31" s="223"/>
      <c r="T31" s="224"/>
      <c r="U31" s="37"/>
      <c r="V31" s="37"/>
      <c r="W31" s="109">
        <v>3400</v>
      </c>
      <c r="X31" s="6">
        <f>COUNTIF(E11:N25,3400)</f>
        <v>0</v>
      </c>
    </row>
    <row r="32" spans="1:30" ht="25.5" customHeight="1" x14ac:dyDescent="0.2">
      <c r="F32" s="35" t="s">
        <v>41</v>
      </c>
      <c r="X32" s="36"/>
    </row>
    <row r="33" spans="6:24" ht="25.5" customHeight="1" x14ac:dyDescent="0.2">
      <c r="F33" s="143" t="s">
        <v>39</v>
      </c>
      <c r="G33" s="144"/>
      <c r="H33" s="144"/>
      <c r="I33" s="144"/>
      <c r="J33" s="144"/>
      <c r="K33" s="144"/>
      <c r="L33" s="144"/>
      <c r="M33" s="145"/>
      <c r="N33" s="143" t="s">
        <v>38</v>
      </c>
      <c r="O33" s="145"/>
      <c r="P33" s="143" t="s">
        <v>37</v>
      </c>
      <c r="Q33" s="144"/>
      <c r="R33" s="145"/>
      <c r="S33" s="146" t="s">
        <v>36</v>
      </c>
      <c r="T33" s="19" t="s">
        <v>5</v>
      </c>
      <c r="U33" s="204" t="str">
        <f>IF(①!U33="","",①!U33)</f>
        <v/>
      </c>
      <c r="V33" s="204"/>
      <c r="W33" s="204"/>
      <c r="X33" s="204"/>
    </row>
    <row r="34" spans="6:24" ht="25.5" customHeight="1" x14ac:dyDescent="0.2">
      <c r="F34" s="193">
        <f>SUM(O11:O25)</f>
        <v>0</v>
      </c>
      <c r="G34" s="194"/>
      <c r="H34" s="194"/>
      <c r="I34" s="195"/>
      <c r="J34" s="195"/>
      <c r="K34" s="195"/>
      <c r="L34" s="195"/>
      <c r="M34" s="196"/>
      <c r="N34" s="189" t="str">
        <f>IF(①!N34="","",①!N34)</f>
        <v/>
      </c>
      <c r="O34" s="190"/>
      <c r="P34" s="205" t="str">
        <f>IF(①!P34="","",①!P34)</f>
        <v/>
      </c>
      <c r="Q34" s="206"/>
      <c r="R34" s="207"/>
      <c r="S34" s="147"/>
      <c r="T34" s="19" t="s">
        <v>35</v>
      </c>
      <c r="U34" s="235" t="str">
        <f>IF(①!U34="","",①!U34)</f>
        <v/>
      </c>
      <c r="V34" s="235"/>
      <c r="W34" s="235"/>
      <c r="X34" s="235"/>
    </row>
    <row r="35" spans="6:24" ht="25.5" customHeight="1" x14ac:dyDescent="0.2">
      <c r="F35" s="197"/>
      <c r="G35" s="198"/>
      <c r="H35" s="198"/>
      <c r="I35" s="198"/>
      <c r="J35" s="198"/>
      <c r="K35" s="198"/>
      <c r="L35" s="198"/>
      <c r="M35" s="199"/>
      <c r="N35" s="191"/>
      <c r="O35" s="192"/>
      <c r="P35" s="208"/>
      <c r="Q35" s="209"/>
      <c r="R35" s="210"/>
      <c r="S35" s="147"/>
      <c r="T35" s="19" t="s">
        <v>6</v>
      </c>
      <c r="U35" s="203" t="str">
        <f>IF(①!U35="","",①!U35)</f>
        <v/>
      </c>
      <c r="V35" s="203"/>
      <c r="W35" s="203"/>
      <c r="X35" s="204"/>
    </row>
    <row r="36" spans="6:24" ht="24" customHeight="1" x14ac:dyDescent="0.2">
      <c r="F36" s="142" t="s">
        <v>7</v>
      </c>
      <c r="G36" s="142"/>
      <c r="H36" s="142"/>
      <c r="I36" s="142"/>
      <c r="J36" s="142"/>
      <c r="K36" s="142"/>
      <c r="L36" s="142"/>
      <c r="M36" s="142"/>
      <c r="N36" s="142"/>
      <c r="O36" s="142"/>
      <c r="P36" s="7" t="s">
        <v>8</v>
      </c>
      <c r="Q36" s="38"/>
      <c r="R36" s="38"/>
      <c r="S36" s="38"/>
    </row>
    <row r="43" spans="6:24" x14ac:dyDescent="0.2">
      <c r="Q43" s="75"/>
    </row>
  </sheetData>
  <sheetProtection formatCells="0" formatColumns="0" formatRows="0" insertColumns="0" insertRows="0" insertHyperlinks="0" deleteColumns="0" deleteRows="0" sort="0" autoFilter="0" pivotTables="0"/>
  <mergeCells count="137">
    <mergeCell ref="E10:F10"/>
    <mergeCell ref="G10:H10"/>
    <mergeCell ref="M16:N16"/>
    <mergeCell ref="M17:N17"/>
    <mergeCell ref="M20:N20"/>
    <mergeCell ref="E11:F11"/>
    <mergeCell ref="G11:H11"/>
    <mergeCell ref="I11:J11"/>
    <mergeCell ref="K11:L11"/>
    <mergeCell ref="M13:N13"/>
    <mergeCell ref="M14:N14"/>
    <mergeCell ref="M18:N18"/>
    <mergeCell ref="E19:F19"/>
    <mergeCell ref="G19:H19"/>
    <mergeCell ref="I19:J19"/>
    <mergeCell ref="K19:L19"/>
    <mergeCell ref="M19:N19"/>
    <mergeCell ref="E23:F23"/>
    <mergeCell ref="G23:H23"/>
    <mergeCell ref="I23:J23"/>
    <mergeCell ref="K23:L23"/>
    <mergeCell ref="M23:N23"/>
    <mergeCell ref="M15:N15"/>
    <mergeCell ref="I13:J13"/>
    <mergeCell ref="O7:R7"/>
    <mergeCell ref="P28:Q28"/>
    <mergeCell ref="P29:Q29"/>
    <mergeCell ref="P30:Q30"/>
    <mergeCell ref="P31:Q31"/>
    <mergeCell ref="P26:X26"/>
    <mergeCell ref="B27:X27"/>
    <mergeCell ref="M21:N21"/>
    <mergeCell ref="M22:N22"/>
    <mergeCell ref="M24:N24"/>
    <mergeCell ref="I21:J21"/>
    <mergeCell ref="K21:L21"/>
    <mergeCell ref="E22:F22"/>
    <mergeCell ref="G22:H22"/>
    <mergeCell ref="I22:J22"/>
    <mergeCell ref="K22:L22"/>
    <mergeCell ref="E21:F21"/>
    <mergeCell ref="G21:H21"/>
    <mergeCell ref="I24:J24"/>
    <mergeCell ref="K24:L24"/>
    <mergeCell ref="E12:F12"/>
    <mergeCell ref="G12:H12"/>
    <mergeCell ref="I12:J12"/>
    <mergeCell ref="E18:F18"/>
    <mergeCell ref="U33:X33"/>
    <mergeCell ref="F34:M35"/>
    <mergeCell ref="N34:O35"/>
    <mergeCell ref="P34:R35"/>
    <mergeCell ref="U34:X34"/>
    <mergeCell ref="U35:X35"/>
    <mergeCell ref="M30:N30"/>
    <mergeCell ref="E30:F30"/>
    <mergeCell ref="G30:H30"/>
    <mergeCell ref="I30:J30"/>
    <mergeCell ref="K30:L30"/>
    <mergeCell ref="M31:N31"/>
    <mergeCell ref="F33:M33"/>
    <mergeCell ref="N33:O33"/>
    <mergeCell ref="P33:R33"/>
    <mergeCell ref="S33:S35"/>
    <mergeCell ref="I31:J31"/>
    <mergeCell ref="K31:L31"/>
    <mergeCell ref="S31:T31"/>
    <mergeCell ref="S28:T28"/>
    <mergeCell ref="S29:T29"/>
    <mergeCell ref="S30:T30"/>
    <mergeCell ref="B2:X2"/>
    <mergeCell ref="B3:X3"/>
    <mergeCell ref="B5:O5"/>
    <mergeCell ref="Q5:X5"/>
    <mergeCell ref="D7:I7"/>
    <mergeCell ref="J7:N7"/>
    <mergeCell ref="W7:X7"/>
    <mergeCell ref="S9:S10"/>
    <mergeCell ref="B9:B10"/>
    <mergeCell ref="C9:C10"/>
    <mergeCell ref="D9:D10"/>
    <mergeCell ref="X9:X10"/>
    <mergeCell ref="P9:P10"/>
    <mergeCell ref="Q9:Q10"/>
    <mergeCell ref="R9:R10"/>
    <mergeCell ref="T9:T10"/>
    <mergeCell ref="U9:W9"/>
    <mergeCell ref="E9:O9"/>
    <mergeCell ref="I10:J10"/>
    <mergeCell ref="M10:N10"/>
    <mergeCell ref="K10:L10"/>
    <mergeCell ref="K12:L12"/>
    <mergeCell ref="M11:N11"/>
    <mergeCell ref="M12:N12"/>
    <mergeCell ref="E17:F17"/>
    <mergeCell ref="G17:H17"/>
    <mergeCell ref="I15:J15"/>
    <mergeCell ref="K15:L15"/>
    <mergeCell ref="G18:H18"/>
    <mergeCell ref="I18:J18"/>
    <mergeCell ref="K18:L18"/>
    <mergeCell ref="K13:L13"/>
    <mergeCell ref="E14:F14"/>
    <mergeCell ref="G14:H14"/>
    <mergeCell ref="I14:J14"/>
    <mergeCell ref="K14:L14"/>
    <mergeCell ref="E13:F13"/>
    <mergeCell ref="G13:H13"/>
    <mergeCell ref="E16:F16"/>
    <mergeCell ref="G16:H16"/>
    <mergeCell ref="I16:J16"/>
    <mergeCell ref="K16:L16"/>
    <mergeCell ref="E15:F15"/>
    <mergeCell ref="G15:H15"/>
    <mergeCell ref="I17:J17"/>
    <mergeCell ref="K17:L17"/>
    <mergeCell ref="E20:F20"/>
    <mergeCell ref="G20:H20"/>
    <mergeCell ref="I20:J20"/>
    <mergeCell ref="K20:L20"/>
    <mergeCell ref="F36:O36"/>
    <mergeCell ref="K25:L25"/>
    <mergeCell ref="E24:F24"/>
    <mergeCell ref="G24:H24"/>
    <mergeCell ref="E29:F29"/>
    <mergeCell ref="G29:H29"/>
    <mergeCell ref="I29:J29"/>
    <mergeCell ref="K29:L29"/>
    <mergeCell ref="M25:N25"/>
    <mergeCell ref="B26:N26"/>
    <mergeCell ref="E31:F31"/>
    <mergeCell ref="G31:H31"/>
    <mergeCell ref="M29:N29"/>
    <mergeCell ref="E25:F25"/>
    <mergeCell ref="G25:H25"/>
    <mergeCell ref="I25:J25"/>
    <mergeCell ref="M28:N28"/>
  </mergeCells>
  <phoneticPr fontId="1"/>
  <dataValidations count="7">
    <dataValidation type="list" allowBlank="1" showInputMessage="1" showErrorMessage="1" sqref="P11:P26 O29:O31" xr:uid="{EA971CEA-4496-4780-822D-9E2AC7685125}">
      <formula1>"男,女"</formula1>
    </dataValidation>
    <dataValidation type="list" allowBlank="1" showInputMessage="1" showErrorMessage="1" sqref="D11:D25" xr:uid="{22F3492B-2035-456E-9B95-391929E0D102}">
      <formula1>"指定,C"</formula1>
    </dataValidation>
    <dataValidation type="list" allowBlank="1" showInputMessage="1" showErrorMessage="1" sqref="E29:L31" xr:uid="{7D4C4594-E0B2-420C-B31E-FD4802FE0E74}">
      <formula1>"〇,×,AM〇,PM〇"</formula1>
    </dataValidation>
    <dataValidation type="list" allowBlank="1" showInputMessage="1" showErrorMessage="1" sqref="E11:H25" xr:uid="{60F2F265-57A2-42E8-AE6B-81CFB7AD9F06}">
      <formula1>"8000,12000"</formula1>
    </dataValidation>
    <dataValidation type="list" allowBlank="1" showInputMessage="1" showErrorMessage="1" sqref="I11:J25" xr:uid="{ECD9961C-AF35-44CC-9A51-6729D1E35901}">
      <formula1>"2400,3400"</formula1>
    </dataValidation>
    <dataValidation type="list" allowBlank="1" showInputMessage="1" showErrorMessage="1" sqref="W11:W25 M29:N31" xr:uid="{BC65F59D-F8BB-4208-B6D6-9C2C4EE0CDC2}">
      <formula1>"〇,×"</formula1>
    </dataValidation>
    <dataValidation type="list" allowBlank="1" showInputMessage="1" showErrorMessage="1" sqref="D29:D31" xr:uid="{587658F3-B7F5-4F54-9303-C378F2FD5FB5}">
      <formula1>"コーチ1,コーチ2,コーチ3,コーチ4,なし"</formula1>
    </dataValidation>
  </dataValidation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919C-B9F2-4EF3-B147-DCF34E3BC782}">
  <sheetPr>
    <pageSetUpPr fitToPage="1"/>
  </sheetPr>
  <dimension ref="A1:AE36"/>
  <sheetViews>
    <sheetView zoomScale="80" zoomScaleNormal="80" workbookViewId="0">
      <selection activeCell="B2" sqref="B2:X3"/>
    </sheetView>
  </sheetViews>
  <sheetFormatPr defaultColWidth="9" defaultRowHeight="12" x14ac:dyDescent="0.2"/>
  <cols>
    <col min="1" max="1" width="1.17968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11.453125" style="3" customWidth="1"/>
    <col min="16" max="16" width="5.1796875" style="3" bestFit="1" customWidth="1"/>
    <col min="17" max="17" width="13.08984375" style="3" customWidth="1"/>
    <col min="18" max="19" width="9" style="3"/>
    <col min="20" max="20" width="18.6328125" style="3" customWidth="1"/>
    <col min="21" max="23" width="16" style="3" customWidth="1"/>
    <col min="24" max="24" width="18.08984375" style="3" customWidth="1"/>
    <col min="25" max="28" width="9" style="3"/>
    <col min="29" max="31" width="0" style="3" hidden="1" customWidth="1"/>
    <col min="32" max="16384" width="9" style="3"/>
  </cols>
  <sheetData>
    <row r="1" spans="2:31" ht="7.5" customHeight="1" x14ac:dyDescent="0.2"/>
    <row r="2" spans="2:31" ht="25.5" customHeight="1" x14ac:dyDescent="0.2">
      <c r="B2" s="121" t="s">
        <v>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2:31" ht="25.5" customHeight="1" x14ac:dyDescent="0.2">
      <c r="B3" s="122" t="s">
        <v>67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5" spans="2:31" ht="29.15" customHeight="1" x14ac:dyDescent="0.2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Q5" s="123"/>
      <c r="R5" s="124"/>
      <c r="S5" s="124"/>
      <c r="T5" s="124"/>
      <c r="U5" s="124"/>
      <c r="V5" s="124"/>
      <c r="W5" s="124"/>
      <c r="X5" s="124"/>
    </row>
    <row r="6" spans="2:31" ht="12" customHeight="1" x14ac:dyDescent="0.2">
      <c r="B6" s="22"/>
      <c r="C6" s="22"/>
      <c r="D6" s="22"/>
      <c r="E6" s="22"/>
      <c r="F6" s="22"/>
    </row>
    <row r="7" spans="2:31" ht="18.75" customHeight="1" x14ac:dyDescent="0.2">
      <c r="B7" s="22"/>
      <c r="C7" s="55" t="s">
        <v>16</v>
      </c>
      <c r="D7" s="213" t="str">
        <f>IF(①!D7="","",①!D7)</f>
        <v/>
      </c>
      <c r="E7" s="213"/>
      <c r="F7" s="213"/>
      <c r="G7" s="213"/>
      <c r="H7" s="213"/>
      <c r="I7" s="213"/>
      <c r="J7" s="126" t="s">
        <v>13</v>
      </c>
      <c r="K7" s="126"/>
      <c r="L7" s="126"/>
      <c r="M7" s="126"/>
      <c r="N7" s="126"/>
      <c r="O7" s="213" t="str">
        <f>IF(①!O7="","",①!O7)</f>
        <v/>
      </c>
      <c r="P7" s="213"/>
      <c r="Q7" s="213"/>
      <c r="R7" s="213"/>
      <c r="U7" s="56" t="s">
        <v>32</v>
      </c>
      <c r="V7" s="56"/>
      <c r="W7" s="220" t="str">
        <f>IF(①!W7="","",①!W7)</f>
        <v/>
      </c>
      <c r="X7" s="220"/>
    </row>
    <row r="8" spans="2:31" ht="12" customHeight="1" thickBot="1" x14ac:dyDescent="0.25">
      <c r="X8" s="23"/>
    </row>
    <row r="9" spans="2:31" ht="18.75" customHeight="1" x14ac:dyDescent="0.2">
      <c r="B9" s="113" t="s">
        <v>10</v>
      </c>
      <c r="C9" s="115" t="s">
        <v>11</v>
      </c>
      <c r="D9" s="117" t="s">
        <v>72</v>
      </c>
      <c r="E9" s="119" t="s">
        <v>73</v>
      </c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115" t="s">
        <v>0</v>
      </c>
      <c r="Q9" s="115" t="s">
        <v>14</v>
      </c>
      <c r="R9" s="115" t="s">
        <v>1</v>
      </c>
      <c r="S9" s="115" t="s">
        <v>2</v>
      </c>
      <c r="T9" s="115" t="s">
        <v>69</v>
      </c>
      <c r="U9" s="130" t="s">
        <v>12</v>
      </c>
      <c r="V9" s="244"/>
      <c r="W9" s="131"/>
      <c r="X9" s="247" t="s">
        <v>15</v>
      </c>
    </row>
    <row r="10" spans="2:31" ht="22.5" customHeight="1" thickBot="1" x14ac:dyDescent="0.25">
      <c r="B10" s="114"/>
      <c r="C10" s="116"/>
      <c r="D10" s="118"/>
      <c r="E10" s="132" t="s">
        <v>42</v>
      </c>
      <c r="F10" s="133"/>
      <c r="G10" s="132" t="s">
        <v>46</v>
      </c>
      <c r="H10" s="133"/>
      <c r="I10" s="132" t="s">
        <v>66</v>
      </c>
      <c r="J10" s="133"/>
      <c r="K10" s="140"/>
      <c r="L10" s="141"/>
      <c r="M10" s="132"/>
      <c r="N10" s="133"/>
      <c r="O10" s="54" t="s">
        <v>3</v>
      </c>
      <c r="P10" s="116"/>
      <c r="Q10" s="116"/>
      <c r="R10" s="116"/>
      <c r="S10" s="116"/>
      <c r="T10" s="116"/>
      <c r="U10" s="24" t="s">
        <v>5</v>
      </c>
      <c r="V10" s="245" t="s">
        <v>70</v>
      </c>
      <c r="W10" s="25" t="s">
        <v>71</v>
      </c>
      <c r="X10" s="248"/>
    </row>
    <row r="11" spans="2:31" ht="43.5" customHeight="1" thickTop="1" x14ac:dyDescent="0.2">
      <c r="B11" s="26">
        <v>1</v>
      </c>
      <c r="C11" s="39"/>
      <c r="D11" s="50"/>
      <c r="E11" s="138"/>
      <c r="F11" s="139"/>
      <c r="G11" s="138"/>
      <c r="H11" s="139"/>
      <c r="I11" s="138"/>
      <c r="J11" s="139"/>
      <c r="K11" s="138"/>
      <c r="L11" s="139"/>
      <c r="M11" s="138"/>
      <c r="N11" s="139"/>
      <c r="O11" s="88">
        <f>E11+G11+I11+K11+M11</f>
        <v>0</v>
      </c>
      <c r="P11" s="50"/>
      <c r="Q11" s="51"/>
      <c r="R11" s="28" t="str">
        <f t="shared" ref="R11:R25" si="0">IF(C11="","",DATEDIF(Q11,$W$7,"Y"))</f>
        <v/>
      </c>
      <c r="S11" s="27" t="str">
        <f t="shared" ref="S11:S25" si="1">IF(C11="","",VLOOKUP(DATEDIF(Q11,$AE$11,"Y"),$AC$11:$AD$27,2,TRUE))</f>
        <v/>
      </c>
      <c r="T11" s="42"/>
      <c r="U11" s="77"/>
      <c r="V11" s="77"/>
      <c r="W11" s="43"/>
      <c r="X11" s="44"/>
      <c r="AC11" s="3">
        <v>6</v>
      </c>
      <c r="AD11" s="3" t="s">
        <v>18</v>
      </c>
      <c r="AE11" s="4">
        <f ca="1">DATE(YEAR(TODAY())-(MONTH(TODAY())&lt;=3)*1,4,1)</f>
        <v>45748</v>
      </c>
    </row>
    <row r="12" spans="2:31" ht="43.5" customHeight="1" x14ac:dyDescent="0.2">
      <c r="B12" s="29">
        <v>2</v>
      </c>
      <c r="C12" s="40"/>
      <c r="D12" s="50"/>
      <c r="E12" s="135"/>
      <c r="F12" s="135"/>
      <c r="G12" s="135"/>
      <c r="H12" s="135"/>
      <c r="I12" s="135"/>
      <c r="J12" s="135"/>
      <c r="K12" s="187"/>
      <c r="L12" s="188"/>
      <c r="M12" s="187"/>
      <c r="N12" s="188"/>
      <c r="O12" s="88">
        <f>E12+G12+I12+K12+M12</f>
        <v>0</v>
      </c>
      <c r="P12" s="40"/>
      <c r="Q12" s="52"/>
      <c r="R12" s="28" t="str">
        <f t="shared" si="0"/>
        <v/>
      </c>
      <c r="S12" s="30" t="str">
        <f t="shared" si="1"/>
        <v/>
      </c>
      <c r="T12" s="45"/>
      <c r="U12" s="78"/>
      <c r="V12" s="77"/>
      <c r="W12" s="43"/>
      <c r="X12" s="46"/>
      <c r="AC12" s="3">
        <v>7</v>
      </c>
      <c r="AD12" s="3" t="s">
        <v>19</v>
      </c>
    </row>
    <row r="13" spans="2:31" ht="43.5" customHeight="1" x14ac:dyDescent="0.2">
      <c r="B13" s="29">
        <v>3</v>
      </c>
      <c r="C13" s="40"/>
      <c r="D13" s="50"/>
      <c r="E13" s="135"/>
      <c r="F13" s="135"/>
      <c r="G13" s="135"/>
      <c r="H13" s="135"/>
      <c r="I13" s="135"/>
      <c r="J13" s="135"/>
      <c r="K13" s="187"/>
      <c r="L13" s="188"/>
      <c r="M13" s="187"/>
      <c r="N13" s="188"/>
      <c r="O13" s="88">
        <f t="shared" ref="O13:O24" si="2">E13+G13+I13+K13+M13</f>
        <v>0</v>
      </c>
      <c r="P13" s="40"/>
      <c r="Q13" s="52"/>
      <c r="R13" s="28" t="str">
        <f t="shared" si="0"/>
        <v/>
      </c>
      <c r="S13" s="30" t="str">
        <f t="shared" si="1"/>
        <v/>
      </c>
      <c r="T13" s="45"/>
      <c r="U13" s="78"/>
      <c r="V13" s="77"/>
      <c r="W13" s="43"/>
      <c r="X13" s="46"/>
      <c r="AC13" s="3">
        <v>8</v>
      </c>
      <c r="AD13" s="3" t="s">
        <v>20</v>
      </c>
    </row>
    <row r="14" spans="2:31" ht="43.5" customHeight="1" x14ac:dyDescent="0.2">
      <c r="B14" s="29">
        <v>4</v>
      </c>
      <c r="C14" s="40"/>
      <c r="D14" s="50"/>
      <c r="E14" s="135"/>
      <c r="F14" s="135"/>
      <c r="G14" s="135"/>
      <c r="H14" s="135"/>
      <c r="I14" s="135"/>
      <c r="J14" s="135"/>
      <c r="K14" s="187"/>
      <c r="L14" s="188"/>
      <c r="M14" s="187"/>
      <c r="N14" s="188"/>
      <c r="O14" s="88">
        <f t="shared" si="2"/>
        <v>0</v>
      </c>
      <c r="P14" s="40"/>
      <c r="Q14" s="52"/>
      <c r="R14" s="28" t="str">
        <f t="shared" si="0"/>
        <v/>
      </c>
      <c r="S14" s="30" t="str">
        <f t="shared" si="1"/>
        <v/>
      </c>
      <c r="T14" s="45"/>
      <c r="U14" s="78"/>
      <c r="V14" s="77"/>
      <c r="W14" s="43"/>
      <c r="X14" s="46"/>
      <c r="AC14" s="3">
        <v>9</v>
      </c>
      <c r="AD14" s="3" t="s">
        <v>21</v>
      </c>
    </row>
    <row r="15" spans="2:31" ht="43.5" customHeight="1" x14ac:dyDescent="0.2">
      <c r="B15" s="29">
        <v>5</v>
      </c>
      <c r="C15" s="40"/>
      <c r="D15" s="50"/>
      <c r="E15" s="135"/>
      <c r="F15" s="135"/>
      <c r="G15" s="135"/>
      <c r="H15" s="135"/>
      <c r="I15" s="135"/>
      <c r="J15" s="135"/>
      <c r="K15" s="187"/>
      <c r="L15" s="188"/>
      <c r="M15" s="187"/>
      <c r="N15" s="188"/>
      <c r="O15" s="88">
        <f t="shared" si="2"/>
        <v>0</v>
      </c>
      <c r="P15" s="40"/>
      <c r="Q15" s="52"/>
      <c r="R15" s="28" t="str">
        <f t="shared" si="0"/>
        <v/>
      </c>
      <c r="S15" s="30" t="str">
        <f t="shared" si="1"/>
        <v/>
      </c>
      <c r="T15" s="45"/>
      <c r="U15" s="78"/>
      <c r="V15" s="77"/>
      <c r="W15" s="43"/>
      <c r="X15" s="46"/>
      <c r="AC15" s="3">
        <v>10</v>
      </c>
      <c r="AD15" s="3" t="s">
        <v>22</v>
      </c>
    </row>
    <row r="16" spans="2:31" ht="43.5" customHeight="1" x14ac:dyDescent="0.2">
      <c r="B16" s="29">
        <v>6</v>
      </c>
      <c r="C16" s="40"/>
      <c r="D16" s="50"/>
      <c r="E16" s="135"/>
      <c r="F16" s="135"/>
      <c r="G16" s="135"/>
      <c r="H16" s="135"/>
      <c r="I16" s="135"/>
      <c r="J16" s="135"/>
      <c r="K16" s="187"/>
      <c r="L16" s="188"/>
      <c r="M16" s="187"/>
      <c r="N16" s="188"/>
      <c r="O16" s="88">
        <f t="shared" si="2"/>
        <v>0</v>
      </c>
      <c r="P16" s="40"/>
      <c r="Q16" s="52"/>
      <c r="R16" s="28" t="str">
        <f t="shared" si="0"/>
        <v/>
      </c>
      <c r="S16" s="30" t="str">
        <f t="shared" si="1"/>
        <v/>
      </c>
      <c r="T16" s="45"/>
      <c r="U16" s="78"/>
      <c r="V16" s="77"/>
      <c r="W16" s="43"/>
      <c r="X16" s="46"/>
      <c r="AC16" s="3">
        <v>11</v>
      </c>
      <c r="AD16" s="3" t="s">
        <v>23</v>
      </c>
    </row>
    <row r="17" spans="1:30" ht="43.5" customHeight="1" x14ac:dyDescent="0.2">
      <c r="B17" s="29">
        <v>7</v>
      </c>
      <c r="C17" s="40"/>
      <c r="D17" s="50"/>
      <c r="E17" s="135"/>
      <c r="F17" s="135"/>
      <c r="G17" s="135"/>
      <c r="H17" s="135"/>
      <c r="I17" s="135"/>
      <c r="J17" s="135"/>
      <c r="K17" s="187"/>
      <c r="L17" s="188"/>
      <c r="M17" s="187"/>
      <c r="N17" s="188"/>
      <c r="O17" s="88">
        <f t="shared" si="2"/>
        <v>0</v>
      </c>
      <c r="P17" s="40"/>
      <c r="Q17" s="52"/>
      <c r="R17" s="28" t="str">
        <f t="shared" si="0"/>
        <v/>
      </c>
      <c r="S17" s="30" t="str">
        <f t="shared" si="1"/>
        <v/>
      </c>
      <c r="T17" s="45"/>
      <c r="U17" s="78"/>
      <c r="V17" s="77"/>
      <c r="W17" s="43"/>
      <c r="X17" s="46"/>
      <c r="AC17" s="3">
        <v>12</v>
      </c>
      <c r="AD17" s="3" t="s">
        <v>24</v>
      </c>
    </row>
    <row r="18" spans="1:30" ht="43.5" customHeight="1" x14ac:dyDescent="0.2">
      <c r="B18" s="29">
        <v>8</v>
      </c>
      <c r="C18" s="40"/>
      <c r="D18" s="50"/>
      <c r="E18" s="135"/>
      <c r="F18" s="135"/>
      <c r="G18" s="135"/>
      <c r="H18" s="135"/>
      <c r="I18" s="135"/>
      <c r="J18" s="135"/>
      <c r="K18" s="187"/>
      <c r="L18" s="188"/>
      <c r="M18" s="187"/>
      <c r="N18" s="188"/>
      <c r="O18" s="88">
        <f t="shared" si="2"/>
        <v>0</v>
      </c>
      <c r="P18" s="40"/>
      <c r="Q18" s="52"/>
      <c r="R18" s="28" t="str">
        <f t="shared" si="0"/>
        <v/>
      </c>
      <c r="S18" s="30" t="str">
        <f t="shared" si="1"/>
        <v/>
      </c>
      <c r="T18" s="45"/>
      <c r="U18" s="78"/>
      <c r="V18" s="77"/>
      <c r="W18" s="43"/>
      <c r="X18" s="46"/>
      <c r="AC18" s="3">
        <v>13</v>
      </c>
      <c r="AD18" s="3" t="s">
        <v>25</v>
      </c>
    </row>
    <row r="19" spans="1:30" ht="43.5" customHeight="1" x14ac:dyDescent="0.2">
      <c r="B19" s="29">
        <v>9</v>
      </c>
      <c r="C19" s="40"/>
      <c r="D19" s="50"/>
      <c r="E19" s="135"/>
      <c r="F19" s="135"/>
      <c r="G19" s="135"/>
      <c r="H19" s="135"/>
      <c r="I19" s="135"/>
      <c r="J19" s="135"/>
      <c r="K19" s="187"/>
      <c r="L19" s="188"/>
      <c r="M19" s="187"/>
      <c r="N19" s="188"/>
      <c r="O19" s="88">
        <f t="shared" si="2"/>
        <v>0</v>
      </c>
      <c r="P19" s="40"/>
      <c r="Q19" s="52"/>
      <c r="R19" s="28"/>
      <c r="S19" s="30"/>
      <c r="T19" s="45"/>
      <c r="U19" s="78"/>
      <c r="V19" s="77"/>
      <c r="W19" s="43"/>
      <c r="X19" s="46"/>
      <c r="AC19" s="3">
        <v>14</v>
      </c>
      <c r="AD19" s="3" t="s">
        <v>26</v>
      </c>
    </row>
    <row r="20" spans="1:30" ht="43.5" customHeight="1" x14ac:dyDescent="0.2">
      <c r="B20" s="29">
        <v>10</v>
      </c>
      <c r="C20" s="40"/>
      <c r="D20" s="50"/>
      <c r="E20" s="135"/>
      <c r="F20" s="135"/>
      <c r="G20" s="135"/>
      <c r="H20" s="135"/>
      <c r="I20" s="135"/>
      <c r="J20" s="135"/>
      <c r="K20" s="187"/>
      <c r="L20" s="188"/>
      <c r="M20" s="187"/>
      <c r="N20" s="188"/>
      <c r="O20" s="88">
        <f t="shared" si="2"/>
        <v>0</v>
      </c>
      <c r="P20" s="40"/>
      <c r="Q20" s="52"/>
      <c r="R20" s="28"/>
      <c r="S20" s="30"/>
      <c r="T20" s="45"/>
      <c r="U20" s="78"/>
      <c r="V20" s="77"/>
      <c r="W20" s="43"/>
      <c r="X20" s="46"/>
    </row>
    <row r="21" spans="1:30" ht="43.5" customHeight="1" x14ac:dyDescent="0.2">
      <c r="B21" s="29">
        <v>11</v>
      </c>
      <c r="C21" s="40"/>
      <c r="D21" s="50"/>
      <c r="E21" s="135"/>
      <c r="F21" s="135"/>
      <c r="G21" s="135"/>
      <c r="H21" s="135"/>
      <c r="I21" s="135"/>
      <c r="J21" s="135"/>
      <c r="K21" s="187"/>
      <c r="L21" s="188"/>
      <c r="M21" s="187"/>
      <c r="N21" s="188"/>
      <c r="O21" s="88">
        <f t="shared" si="2"/>
        <v>0</v>
      </c>
      <c r="P21" s="40"/>
      <c r="Q21" s="52"/>
      <c r="R21" s="28"/>
      <c r="S21" s="30"/>
      <c r="T21" s="45"/>
      <c r="U21" s="78"/>
      <c r="V21" s="77"/>
      <c r="W21" s="43"/>
      <c r="X21" s="46"/>
    </row>
    <row r="22" spans="1:30" ht="43.5" customHeight="1" x14ac:dyDescent="0.2">
      <c r="B22" s="29">
        <v>12</v>
      </c>
      <c r="C22" s="40"/>
      <c r="D22" s="50"/>
      <c r="E22" s="135"/>
      <c r="F22" s="135"/>
      <c r="G22" s="135"/>
      <c r="H22" s="135"/>
      <c r="I22" s="135"/>
      <c r="J22" s="135"/>
      <c r="K22" s="187"/>
      <c r="L22" s="188"/>
      <c r="M22" s="187"/>
      <c r="N22" s="188"/>
      <c r="O22" s="88">
        <f t="shared" si="2"/>
        <v>0</v>
      </c>
      <c r="P22" s="40"/>
      <c r="Q22" s="52"/>
      <c r="R22" s="28" t="str">
        <f t="shared" si="0"/>
        <v/>
      </c>
      <c r="S22" s="30" t="str">
        <f t="shared" si="1"/>
        <v/>
      </c>
      <c r="T22" s="45"/>
      <c r="U22" s="78"/>
      <c r="V22" s="77"/>
      <c r="W22" s="43"/>
      <c r="X22" s="46"/>
    </row>
    <row r="23" spans="1:30" ht="43.5" customHeight="1" x14ac:dyDescent="0.2">
      <c r="B23" s="29">
        <v>13</v>
      </c>
      <c r="C23" s="40"/>
      <c r="D23" s="50"/>
      <c r="E23" s="135"/>
      <c r="F23" s="135"/>
      <c r="G23" s="135"/>
      <c r="H23" s="135"/>
      <c r="I23" s="135"/>
      <c r="J23" s="135"/>
      <c r="K23" s="187"/>
      <c r="L23" s="188"/>
      <c r="M23" s="187"/>
      <c r="N23" s="188"/>
      <c r="O23" s="88">
        <f t="shared" si="2"/>
        <v>0</v>
      </c>
      <c r="P23" s="40"/>
      <c r="Q23" s="52"/>
      <c r="R23" s="28" t="str">
        <f t="shared" si="0"/>
        <v/>
      </c>
      <c r="S23" s="30" t="str">
        <f t="shared" si="1"/>
        <v/>
      </c>
      <c r="T23" s="45"/>
      <c r="U23" s="78"/>
      <c r="V23" s="77"/>
      <c r="W23" s="43"/>
      <c r="X23" s="46"/>
      <c r="AC23" s="3">
        <v>15</v>
      </c>
      <c r="AD23" s="3" t="s">
        <v>27</v>
      </c>
    </row>
    <row r="24" spans="1:30" ht="43.5" customHeight="1" x14ac:dyDescent="0.2">
      <c r="B24" s="29">
        <v>14</v>
      </c>
      <c r="C24" s="40"/>
      <c r="D24" s="50"/>
      <c r="E24" s="135"/>
      <c r="F24" s="135"/>
      <c r="G24" s="135"/>
      <c r="H24" s="135"/>
      <c r="I24" s="135"/>
      <c r="J24" s="135"/>
      <c r="K24" s="187"/>
      <c r="L24" s="188"/>
      <c r="M24" s="187"/>
      <c r="N24" s="188"/>
      <c r="O24" s="88">
        <f t="shared" si="2"/>
        <v>0</v>
      </c>
      <c r="P24" s="40"/>
      <c r="Q24" s="52"/>
      <c r="R24" s="28" t="str">
        <f t="shared" si="0"/>
        <v/>
      </c>
      <c r="S24" s="30" t="str">
        <f t="shared" si="1"/>
        <v/>
      </c>
      <c r="T24" s="45"/>
      <c r="U24" s="78"/>
      <c r="V24" s="77"/>
      <c r="W24" s="43"/>
      <c r="X24" s="46"/>
      <c r="AC24" s="3">
        <v>16</v>
      </c>
      <c r="AD24" s="3" t="s">
        <v>28</v>
      </c>
    </row>
    <row r="25" spans="1:30" ht="43.5" customHeight="1" thickBot="1" x14ac:dyDescent="0.25">
      <c r="B25" s="31">
        <v>15</v>
      </c>
      <c r="C25" s="41"/>
      <c r="D25" s="41"/>
      <c r="E25" s="200"/>
      <c r="F25" s="201"/>
      <c r="G25" s="200"/>
      <c r="H25" s="201"/>
      <c r="I25" s="200"/>
      <c r="J25" s="201"/>
      <c r="K25" s="200"/>
      <c r="L25" s="201"/>
      <c r="M25" s="200"/>
      <c r="N25" s="201"/>
      <c r="O25" s="106">
        <f>E25+G25+I25+K25+M25</f>
        <v>0</v>
      </c>
      <c r="P25" s="41"/>
      <c r="Q25" s="53"/>
      <c r="R25" s="32" t="str">
        <f t="shared" si="0"/>
        <v/>
      </c>
      <c r="S25" s="32" t="str">
        <f t="shared" si="1"/>
        <v/>
      </c>
      <c r="T25" s="47"/>
      <c r="U25" s="79"/>
      <c r="V25" s="79"/>
      <c r="W25" s="48"/>
      <c r="X25" s="49"/>
      <c r="AC25" s="3">
        <v>17</v>
      </c>
      <c r="AD25" s="3" t="s">
        <v>29</v>
      </c>
    </row>
    <row r="26" spans="1:30" ht="33.75" customHeight="1" thickBot="1" x14ac:dyDescent="0.25">
      <c r="B26" s="150" t="s">
        <v>4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  <c r="O26" s="110">
        <f>SUM(O11:O25)</f>
        <v>0</v>
      </c>
      <c r="P26" s="153"/>
      <c r="Q26" s="154"/>
      <c r="R26" s="154"/>
      <c r="S26" s="154"/>
      <c r="T26" s="154"/>
      <c r="U26" s="154"/>
      <c r="V26" s="154"/>
      <c r="W26" s="154"/>
      <c r="X26" s="155"/>
    </row>
    <row r="27" spans="1:30" ht="18.75" customHeight="1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AC27" s="3">
        <v>18</v>
      </c>
      <c r="AD27" s="3" t="s">
        <v>30</v>
      </c>
    </row>
    <row r="28" spans="1:30" ht="18.75" customHeight="1" thickBot="1" x14ac:dyDescent="0.25">
      <c r="A28" s="83"/>
      <c r="B28" s="54" t="s">
        <v>55</v>
      </c>
      <c r="C28" s="54" t="s">
        <v>56</v>
      </c>
      <c r="D28" s="243" t="s">
        <v>57</v>
      </c>
      <c r="E28" s="87">
        <v>46011</v>
      </c>
      <c r="F28" s="25" t="str">
        <f>IF(E28="","",TEXT(E28,"aaa"))</f>
        <v>土</v>
      </c>
      <c r="G28" s="87">
        <v>46012</v>
      </c>
      <c r="H28" s="25" t="str">
        <f>IF(G28="","",TEXT(G28,"aaa"))</f>
        <v>日</v>
      </c>
      <c r="I28" s="87">
        <v>46017</v>
      </c>
      <c r="J28" s="25" t="str">
        <f t="shared" ref="J28:L28" si="3">IF(I28="","",TEXT(I28,"aaa"))</f>
        <v>金</v>
      </c>
      <c r="K28" s="87">
        <v>46018</v>
      </c>
      <c r="L28" s="25" t="str">
        <f t="shared" si="3"/>
        <v>土</v>
      </c>
      <c r="M28" s="132" t="s">
        <v>68</v>
      </c>
      <c r="N28" s="133"/>
      <c r="O28" s="54" t="s">
        <v>0</v>
      </c>
      <c r="P28" s="140" t="s">
        <v>14</v>
      </c>
      <c r="Q28" s="141"/>
      <c r="R28" s="54" t="s">
        <v>1</v>
      </c>
      <c r="S28" s="140" t="s">
        <v>15</v>
      </c>
      <c r="T28" s="141"/>
      <c r="U28" s="33"/>
      <c r="V28" s="33"/>
      <c r="W28" s="101">
        <v>8000</v>
      </c>
      <c r="X28" s="6">
        <f>COUNTIF(E10:N25,8000)</f>
        <v>0</v>
      </c>
    </row>
    <row r="29" spans="1:30" ht="25.5" customHeight="1" thickTop="1" x14ac:dyDescent="0.2">
      <c r="A29" s="83"/>
      <c r="B29" s="84">
        <v>1</v>
      </c>
      <c r="C29" s="85"/>
      <c r="D29" s="50"/>
      <c r="E29" s="138"/>
      <c r="F29" s="139"/>
      <c r="G29" s="138"/>
      <c r="H29" s="139"/>
      <c r="I29" s="138"/>
      <c r="J29" s="139"/>
      <c r="K29" s="138"/>
      <c r="L29" s="139"/>
      <c r="M29" s="138"/>
      <c r="N29" s="139"/>
      <c r="O29" s="86"/>
      <c r="P29" s="226"/>
      <c r="Q29" s="227"/>
      <c r="R29" s="89"/>
      <c r="S29" s="221"/>
      <c r="T29" s="222"/>
      <c r="U29" s="108"/>
      <c r="V29" s="108"/>
      <c r="W29" s="101">
        <v>12000</v>
      </c>
      <c r="X29" s="6">
        <f>COUNTIF(E10:N25,12000)</f>
        <v>0</v>
      </c>
    </row>
    <row r="30" spans="1:30" ht="25.5" customHeight="1" x14ac:dyDescent="0.2">
      <c r="A30" s="83"/>
      <c r="B30" s="81">
        <v>2</v>
      </c>
      <c r="C30" s="82"/>
      <c r="D30" s="40"/>
      <c r="E30" s="187"/>
      <c r="F30" s="188"/>
      <c r="G30" s="187"/>
      <c r="H30" s="188"/>
      <c r="I30" s="187"/>
      <c r="J30" s="188"/>
      <c r="K30" s="187"/>
      <c r="L30" s="188"/>
      <c r="M30" s="187"/>
      <c r="N30" s="188"/>
      <c r="O30" s="86"/>
      <c r="P30" s="228"/>
      <c r="Q30" s="229"/>
      <c r="R30" s="89"/>
      <c r="S30" s="223"/>
      <c r="T30" s="224"/>
      <c r="U30" s="108"/>
      <c r="V30" s="108"/>
      <c r="W30" s="109">
        <v>2400</v>
      </c>
      <c r="X30" s="6">
        <f>COUNTIF(E10:N25,2400)</f>
        <v>0</v>
      </c>
    </row>
    <row r="31" spans="1:30" ht="25.5" customHeight="1" x14ac:dyDescent="0.2">
      <c r="A31" s="83"/>
      <c r="B31" s="81">
        <v>3</v>
      </c>
      <c r="C31" s="82"/>
      <c r="D31" s="40"/>
      <c r="E31" s="187"/>
      <c r="F31" s="188"/>
      <c r="G31" s="187"/>
      <c r="H31" s="188"/>
      <c r="I31" s="187"/>
      <c r="J31" s="188"/>
      <c r="K31" s="187"/>
      <c r="L31" s="188"/>
      <c r="M31" s="187"/>
      <c r="N31" s="188"/>
      <c r="O31" s="86"/>
      <c r="P31" s="230" t="str">
        <f>IF(C31="","",DATEDIF(O31,$X$7,"Y"))</f>
        <v/>
      </c>
      <c r="Q31" s="229"/>
      <c r="R31" s="89"/>
      <c r="S31" s="223"/>
      <c r="T31" s="224"/>
      <c r="U31" s="37"/>
      <c r="V31" s="37"/>
      <c r="W31" s="109">
        <v>3400</v>
      </c>
      <c r="X31" s="6">
        <f>COUNTIF(E11:N25,3400)</f>
        <v>0</v>
      </c>
    </row>
    <row r="32" spans="1:30" ht="25.5" customHeight="1" x14ac:dyDescent="0.2">
      <c r="F32" s="35" t="s">
        <v>41</v>
      </c>
      <c r="X32" s="36"/>
    </row>
    <row r="33" spans="6:24" ht="25.5" customHeight="1" x14ac:dyDescent="0.2">
      <c r="F33" s="143" t="s">
        <v>39</v>
      </c>
      <c r="G33" s="144"/>
      <c r="H33" s="144"/>
      <c r="I33" s="144"/>
      <c r="J33" s="144"/>
      <c r="K33" s="144"/>
      <c r="L33" s="144"/>
      <c r="M33" s="145"/>
      <c r="N33" s="143" t="s">
        <v>38</v>
      </c>
      <c r="O33" s="145"/>
      <c r="P33" s="143" t="s">
        <v>37</v>
      </c>
      <c r="Q33" s="144"/>
      <c r="R33" s="145"/>
      <c r="S33" s="146" t="s">
        <v>36</v>
      </c>
      <c r="T33" s="19" t="s">
        <v>5</v>
      </c>
      <c r="U33" s="204" t="str">
        <f>IF(①!U33="","",①!U33)</f>
        <v/>
      </c>
      <c r="V33" s="204"/>
      <c r="W33" s="204"/>
      <c r="X33" s="204"/>
    </row>
    <row r="34" spans="6:24" ht="25.5" customHeight="1" x14ac:dyDescent="0.2">
      <c r="F34" s="193">
        <f>SUM(O11:O25)</f>
        <v>0</v>
      </c>
      <c r="G34" s="194"/>
      <c r="H34" s="194"/>
      <c r="I34" s="195"/>
      <c r="J34" s="195"/>
      <c r="K34" s="195"/>
      <c r="L34" s="195"/>
      <c r="M34" s="196"/>
      <c r="N34" s="189" t="str">
        <f>IF(①!N34="","",①!N34)</f>
        <v/>
      </c>
      <c r="O34" s="190"/>
      <c r="P34" s="205" t="str">
        <f>IF(①!P34="","",①!P34)</f>
        <v/>
      </c>
      <c r="Q34" s="206"/>
      <c r="R34" s="207"/>
      <c r="S34" s="147"/>
      <c r="T34" s="19" t="s">
        <v>35</v>
      </c>
      <c r="U34" s="235" t="str">
        <f>IF(①!U34="","",①!U34)</f>
        <v/>
      </c>
      <c r="V34" s="235"/>
      <c r="W34" s="235"/>
      <c r="X34" s="235"/>
    </row>
    <row r="35" spans="6:24" ht="25.5" customHeight="1" x14ac:dyDescent="0.2">
      <c r="F35" s="197"/>
      <c r="G35" s="198"/>
      <c r="H35" s="198"/>
      <c r="I35" s="198"/>
      <c r="J35" s="198"/>
      <c r="K35" s="198"/>
      <c r="L35" s="198"/>
      <c r="M35" s="199"/>
      <c r="N35" s="191"/>
      <c r="O35" s="192"/>
      <c r="P35" s="208"/>
      <c r="Q35" s="209"/>
      <c r="R35" s="210"/>
      <c r="S35" s="147"/>
      <c r="T35" s="19" t="s">
        <v>6</v>
      </c>
      <c r="U35" s="236" t="str">
        <f>IF(①!U35="","",①!U35)</f>
        <v/>
      </c>
      <c r="V35" s="236"/>
      <c r="W35" s="236"/>
      <c r="X35" s="237"/>
    </row>
    <row r="36" spans="6:24" ht="24" customHeight="1" x14ac:dyDescent="0.2">
      <c r="F36" s="142" t="s">
        <v>7</v>
      </c>
      <c r="G36" s="142"/>
      <c r="H36" s="142"/>
      <c r="I36" s="142"/>
      <c r="J36" s="142"/>
      <c r="K36" s="142"/>
      <c r="L36" s="142"/>
      <c r="M36" s="142"/>
      <c r="N36" s="142"/>
      <c r="O36" s="142"/>
      <c r="P36" s="7" t="s">
        <v>8</v>
      </c>
      <c r="Q36" s="38"/>
      <c r="R36" s="38"/>
      <c r="S36" s="38"/>
    </row>
  </sheetData>
  <sheetProtection formatCells="0" formatColumns="0" formatRows="0" insertColumns="0" insertRows="0" insertHyperlinks="0" deleteColumns="0" deleteRows="0" sort="0" autoFilter="0" pivotTables="0"/>
  <mergeCells count="137">
    <mergeCell ref="E10:F10"/>
    <mergeCell ref="G10:H10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S28:T28"/>
    <mergeCell ref="S29:T29"/>
    <mergeCell ref="S30:T30"/>
    <mergeCell ref="S31:T31"/>
    <mergeCell ref="P28:Q28"/>
    <mergeCell ref="P29:Q29"/>
    <mergeCell ref="P30:Q30"/>
    <mergeCell ref="P31:Q31"/>
    <mergeCell ref="U33:X33"/>
    <mergeCell ref="P34:R35"/>
    <mergeCell ref="U34:X34"/>
    <mergeCell ref="U35:X35"/>
    <mergeCell ref="M30:N30"/>
    <mergeCell ref="E30:F30"/>
    <mergeCell ref="G30:H30"/>
    <mergeCell ref="I30:J30"/>
    <mergeCell ref="K30:L30"/>
    <mergeCell ref="M31:N31"/>
    <mergeCell ref="F33:M33"/>
    <mergeCell ref="N33:O33"/>
    <mergeCell ref="P33:R33"/>
    <mergeCell ref="S33:S35"/>
    <mergeCell ref="I31:J31"/>
    <mergeCell ref="K31:L31"/>
    <mergeCell ref="P26:X26"/>
    <mergeCell ref="B27:X27"/>
    <mergeCell ref="M19:N19"/>
    <mergeCell ref="M23:N23"/>
    <mergeCell ref="M24:N24"/>
    <mergeCell ref="I19:J19"/>
    <mergeCell ref="K19:L19"/>
    <mergeCell ref="E23:F23"/>
    <mergeCell ref="G23:H23"/>
    <mergeCell ref="I23:J23"/>
    <mergeCell ref="K23:L23"/>
    <mergeCell ref="E19:F19"/>
    <mergeCell ref="G19:H19"/>
    <mergeCell ref="I24:J24"/>
    <mergeCell ref="K24:L24"/>
    <mergeCell ref="E25:F25"/>
    <mergeCell ref="G25:H25"/>
    <mergeCell ref="I25:J25"/>
    <mergeCell ref="E20:F20"/>
    <mergeCell ref="G20:H20"/>
    <mergeCell ref="I20:J20"/>
    <mergeCell ref="K20:L20"/>
    <mergeCell ref="M20:N20"/>
    <mergeCell ref="E21:F21"/>
    <mergeCell ref="B2:X2"/>
    <mergeCell ref="B3:X3"/>
    <mergeCell ref="B5:O5"/>
    <mergeCell ref="Q5:X5"/>
    <mergeCell ref="D7:I7"/>
    <mergeCell ref="J7:N7"/>
    <mergeCell ref="W7:X7"/>
    <mergeCell ref="S9:S10"/>
    <mergeCell ref="B9:B10"/>
    <mergeCell ref="C9:C10"/>
    <mergeCell ref="D9:D10"/>
    <mergeCell ref="X9:X10"/>
    <mergeCell ref="P9:P10"/>
    <mergeCell ref="Q9:Q10"/>
    <mergeCell ref="R9:R10"/>
    <mergeCell ref="T9:T10"/>
    <mergeCell ref="U9:W9"/>
    <mergeCell ref="O7:R7"/>
    <mergeCell ref="E9:O9"/>
    <mergeCell ref="K10:L10"/>
    <mergeCell ref="I10:J10"/>
    <mergeCell ref="M10:N10"/>
    <mergeCell ref="E12:F12"/>
    <mergeCell ref="G12:H12"/>
    <mergeCell ref="I12:J12"/>
    <mergeCell ref="K12:L12"/>
    <mergeCell ref="M11:N11"/>
    <mergeCell ref="M12:N12"/>
    <mergeCell ref="M16:N16"/>
    <mergeCell ref="M17:N17"/>
    <mergeCell ref="M18:N18"/>
    <mergeCell ref="E11:F11"/>
    <mergeCell ref="G11:H11"/>
    <mergeCell ref="I11:J11"/>
    <mergeCell ref="K11:L11"/>
    <mergeCell ref="M13:N13"/>
    <mergeCell ref="M14:N14"/>
    <mergeCell ref="M15:N15"/>
    <mergeCell ref="I13:J13"/>
    <mergeCell ref="K13:L13"/>
    <mergeCell ref="E14:F14"/>
    <mergeCell ref="G14:H14"/>
    <mergeCell ref="I14:J14"/>
    <mergeCell ref="K14:L14"/>
    <mergeCell ref="E13:F13"/>
    <mergeCell ref="G13:H13"/>
    <mergeCell ref="E16:F16"/>
    <mergeCell ref="G16:H16"/>
    <mergeCell ref="I16:J16"/>
    <mergeCell ref="K16:L16"/>
    <mergeCell ref="E15:F15"/>
    <mergeCell ref="G15:H15"/>
    <mergeCell ref="I17:J17"/>
    <mergeCell ref="K17:L17"/>
    <mergeCell ref="E18:F18"/>
    <mergeCell ref="G18:H18"/>
    <mergeCell ref="I18:J18"/>
    <mergeCell ref="K18:L18"/>
    <mergeCell ref="E17:F17"/>
    <mergeCell ref="G17:H17"/>
    <mergeCell ref="I15:J15"/>
    <mergeCell ref="K15:L15"/>
    <mergeCell ref="F36:O36"/>
    <mergeCell ref="K25:L25"/>
    <mergeCell ref="E24:F24"/>
    <mergeCell ref="G24:H24"/>
    <mergeCell ref="E29:F29"/>
    <mergeCell ref="G29:H29"/>
    <mergeCell ref="I29:J29"/>
    <mergeCell ref="K29:L29"/>
    <mergeCell ref="M25:N25"/>
    <mergeCell ref="B26:N26"/>
    <mergeCell ref="E31:F31"/>
    <mergeCell ref="G31:H31"/>
    <mergeCell ref="M29:N29"/>
    <mergeCell ref="F34:M35"/>
    <mergeCell ref="N34:O35"/>
    <mergeCell ref="M28:N28"/>
  </mergeCells>
  <phoneticPr fontId="1"/>
  <dataValidations count="7">
    <dataValidation type="list" allowBlank="1" showInputMessage="1" showErrorMessage="1" sqref="P11:P26 O29:O31" xr:uid="{5B132360-D355-4DA4-9042-4DC1092212CB}">
      <formula1>"男,女"</formula1>
    </dataValidation>
    <dataValidation type="list" allowBlank="1" showInputMessage="1" showErrorMessage="1" sqref="D11:D25" xr:uid="{861F25C1-1533-41DA-9FB5-67900FF5E024}">
      <formula1>"指定,C"</formula1>
    </dataValidation>
    <dataValidation type="list" allowBlank="1" showInputMessage="1" showErrorMessage="1" sqref="E29:L31" xr:uid="{4863A01B-90BA-4FDF-9045-58E414A1910E}">
      <formula1>"〇,×,AM〇,PM〇"</formula1>
    </dataValidation>
    <dataValidation type="list" allowBlank="1" showInputMessage="1" showErrorMessage="1" sqref="E11:H25" xr:uid="{19F99111-4A28-4900-97D0-DE691292108E}">
      <formula1>"8000,12000"</formula1>
    </dataValidation>
    <dataValidation type="list" allowBlank="1" showInputMessage="1" showErrorMessage="1" sqref="I11:J25" xr:uid="{34148084-ACB9-47AB-AE80-D6E652180623}">
      <formula1>"2400,3400"</formula1>
    </dataValidation>
    <dataValidation type="list" allowBlank="1" showInputMessage="1" showErrorMessage="1" sqref="W11:W25 M29:N31" xr:uid="{8E54DB0E-5589-48F4-842B-AAE4BEB82608}">
      <formula1>"〇,×"</formula1>
    </dataValidation>
    <dataValidation type="list" allowBlank="1" showInputMessage="1" showErrorMessage="1" sqref="D29:D31" xr:uid="{18E6583F-6460-4951-8ACD-70D8989D75F6}">
      <formula1>"コーチ1,コーチ2,コーチ3,コーチ4,なし"</formula1>
    </dataValidation>
  </dataValidations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3D5F-52DF-4467-982C-7EA444F7ECFA}">
  <dimension ref="B1:M19"/>
  <sheetViews>
    <sheetView view="pageBreakPreview" zoomScaleNormal="100" zoomScaleSheetLayoutView="100" workbookViewId="0">
      <selection activeCell="P16" sqref="P16"/>
    </sheetView>
  </sheetViews>
  <sheetFormatPr defaultRowHeight="13" x14ac:dyDescent="0.2"/>
  <cols>
    <col min="1" max="1" width="0.90625" customWidth="1"/>
    <col min="2" max="4" width="9.08984375" bestFit="1" customWidth="1"/>
    <col min="5" max="5" width="9.81640625" bestFit="1" customWidth="1"/>
    <col min="7" max="7" width="9.81640625" bestFit="1" customWidth="1"/>
    <col min="8" max="8" width="9.08984375" bestFit="1" customWidth="1"/>
    <col min="9" max="9" width="9.81640625" bestFit="1" customWidth="1"/>
    <col min="11" max="12" width="9.08984375" bestFit="1" customWidth="1"/>
    <col min="13" max="13" width="10.81640625" bestFit="1" customWidth="1"/>
  </cols>
  <sheetData>
    <row r="1" spans="2:13" ht="6" customHeight="1" x14ac:dyDescent="0.2"/>
    <row r="2" spans="2:13" ht="17" thickBot="1" x14ac:dyDescent="0.25">
      <c r="B2" s="5">
        <v>2025</v>
      </c>
      <c r="C2" s="5" t="s">
        <v>17</v>
      </c>
      <c r="E2" s="80" t="s">
        <v>31</v>
      </c>
      <c r="F2" s="242" t="s">
        <v>74</v>
      </c>
      <c r="G2" s="242"/>
      <c r="H2" s="242"/>
      <c r="I2" s="242"/>
      <c r="J2" s="242"/>
      <c r="K2" s="242"/>
      <c r="L2" s="76"/>
    </row>
    <row r="3" spans="2:13" ht="13.75" thickTop="1" x14ac:dyDescent="0.2"/>
    <row r="6" spans="2:13" ht="19.5" customHeight="1" x14ac:dyDescent="0.2">
      <c r="B6" s="1" t="s">
        <v>42</v>
      </c>
      <c r="C6" s="8" t="s">
        <v>44</v>
      </c>
      <c r="D6" s="8" t="s">
        <v>45</v>
      </c>
      <c r="E6" s="8" t="s">
        <v>43</v>
      </c>
      <c r="F6" s="1" t="s">
        <v>46</v>
      </c>
      <c r="G6" s="8" t="s">
        <v>44</v>
      </c>
      <c r="H6" s="8" t="s">
        <v>45</v>
      </c>
      <c r="I6" s="8" t="s">
        <v>43</v>
      </c>
      <c r="J6" s="1" t="s">
        <v>47</v>
      </c>
      <c r="K6" s="8" t="s">
        <v>44</v>
      </c>
      <c r="L6" s="8" t="s">
        <v>45</v>
      </c>
      <c r="M6" s="8" t="s">
        <v>43</v>
      </c>
    </row>
    <row r="7" spans="2:13" ht="27.75" customHeight="1" x14ac:dyDescent="0.2">
      <c r="C7" s="9">
        <v>8000</v>
      </c>
      <c r="D7" s="10">
        <f>COUNTIF(①!E11:N25,8000)</f>
        <v>0</v>
      </c>
      <c r="E7" s="11">
        <f>IF(C7="","",C7*D7)</f>
        <v>0</v>
      </c>
      <c r="G7" s="9">
        <v>8000</v>
      </c>
      <c r="H7" s="10">
        <f>COUNTIF(②!E11:N25,8000)</f>
        <v>0</v>
      </c>
      <c r="I7" s="11">
        <f>IF(G7="","",G7*H7)</f>
        <v>0</v>
      </c>
      <c r="K7" s="9">
        <v>8000</v>
      </c>
      <c r="L7" s="10">
        <f>COUNTIF(③!E11:N25,8000)</f>
        <v>0</v>
      </c>
      <c r="M7" s="11">
        <f>IF(K7="","",K7*L7)</f>
        <v>0</v>
      </c>
    </row>
    <row r="8" spans="2:13" ht="27.75" customHeight="1" x14ac:dyDescent="0.2">
      <c r="C8" s="12">
        <v>12000</v>
      </c>
      <c r="D8" s="13">
        <f>COUNTIF(①!E11:N25,12000)</f>
        <v>0</v>
      </c>
      <c r="E8" s="14">
        <f>IF(C8="","",C8*D8)</f>
        <v>0</v>
      </c>
      <c r="G8" s="12">
        <v>12000</v>
      </c>
      <c r="H8" s="13">
        <f>COUNTIF(②!E11:N25,12000)</f>
        <v>0</v>
      </c>
      <c r="I8" s="14">
        <f>IF(G8="","",G8*H8)</f>
        <v>0</v>
      </c>
      <c r="K8" s="12">
        <v>12000</v>
      </c>
      <c r="L8" s="10">
        <f>COUNTIF(③!E11:N25,12000)</f>
        <v>0</v>
      </c>
      <c r="M8" s="14">
        <f>IF(K8="","",K8*L8)</f>
        <v>0</v>
      </c>
    </row>
    <row r="9" spans="2:13" ht="27.75" customHeight="1" x14ac:dyDescent="0.2">
      <c r="C9" s="90">
        <v>2400</v>
      </c>
      <c r="D9" s="15">
        <f>COUNTIF(①!E11:N25,2400)</f>
        <v>0</v>
      </c>
      <c r="E9" s="16">
        <f>C9*D9</f>
        <v>0</v>
      </c>
      <c r="G9" s="90">
        <v>2400</v>
      </c>
      <c r="H9" s="15">
        <f>COUNTIF(②!E11:N25,2400)</f>
        <v>0</v>
      </c>
      <c r="I9" s="16">
        <f>G9*H9</f>
        <v>0</v>
      </c>
      <c r="K9" s="12">
        <v>2400</v>
      </c>
      <c r="L9" s="13">
        <f>COUNTIF(③!E11:N25,2400)</f>
        <v>0</v>
      </c>
      <c r="M9" s="14">
        <f>K9*L9</f>
        <v>0</v>
      </c>
    </row>
    <row r="10" spans="2:13" ht="27.75" customHeight="1" x14ac:dyDescent="0.2">
      <c r="C10" s="90">
        <v>3400</v>
      </c>
      <c r="D10" s="15">
        <f>COUNTIF(①!E11:N25,3400)</f>
        <v>0</v>
      </c>
      <c r="E10" s="16">
        <f>C10*D10</f>
        <v>0</v>
      </c>
      <c r="G10" s="90">
        <v>3400</v>
      </c>
      <c r="H10" s="15">
        <f>COUNTIF(②!E11:N25,3400)</f>
        <v>0</v>
      </c>
      <c r="I10" s="16">
        <f>G10*H10</f>
        <v>0</v>
      </c>
      <c r="K10" s="249">
        <v>3400</v>
      </c>
      <c r="L10" s="17">
        <f>COUNTIF(③!E11:N25,3400)</f>
        <v>0</v>
      </c>
      <c r="M10" s="250">
        <f>K10*L10</f>
        <v>0</v>
      </c>
    </row>
    <row r="11" spans="2:13" ht="27.75" customHeight="1" x14ac:dyDescent="0.2">
      <c r="C11" s="2"/>
      <c r="D11" s="15" t="s">
        <v>3</v>
      </c>
      <c r="E11" s="16">
        <f>SUM(E7:E10)</f>
        <v>0</v>
      </c>
      <c r="G11" s="2"/>
      <c r="H11" s="15" t="s">
        <v>3</v>
      </c>
      <c r="I11" s="16">
        <f>SUM(I7:I10)</f>
        <v>0</v>
      </c>
      <c r="K11" s="2"/>
      <c r="L11" s="15" t="s">
        <v>3</v>
      </c>
      <c r="M11" s="16">
        <f>SUM(M7:M10)</f>
        <v>0</v>
      </c>
    </row>
    <row r="13" spans="2:13" ht="19.5" customHeight="1" x14ac:dyDescent="0.2">
      <c r="B13" s="1"/>
      <c r="I13" s="17"/>
      <c r="J13" s="1" t="s">
        <v>48</v>
      </c>
      <c r="K13" s="8" t="s">
        <v>44</v>
      </c>
      <c r="L13" s="8" t="s">
        <v>45</v>
      </c>
      <c r="M13" s="8" t="s">
        <v>43</v>
      </c>
    </row>
    <row r="14" spans="2:13" ht="27.75" customHeight="1" x14ac:dyDescent="0.2">
      <c r="D14" s="21"/>
      <c r="E14" s="21"/>
      <c r="G14" s="20"/>
      <c r="H14" s="20"/>
      <c r="I14" s="18"/>
      <c r="K14" s="9">
        <v>8000</v>
      </c>
      <c r="L14" s="10">
        <f>D7+H7+L7</f>
        <v>0</v>
      </c>
      <c r="M14" s="11">
        <f>IF(K14="","",K14*L14)</f>
        <v>0</v>
      </c>
    </row>
    <row r="15" spans="2:13" ht="27.75" customHeight="1" x14ac:dyDescent="0.2">
      <c r="D15" s="21"/>
      <c r="E15" s="21"/>
      <c r="G15" s="20"/>
      <c r="H15" s="20"/>
      <c r="I15" s="18"/>
      <c r="K15" s="12">
        <v>12000</v>
      </c>
      <c r="L15" s="10">
        <f t="shared" ref="L15:L17" si="0">D8+H8+L8</f>
        <v>0</v>
      </c>
      <c r="M15" s="11">
        <f>K15*L15</f>
        <v>0</v>
      </c>
    </row>
    <row r="16" spans="2:13" ht="27.75" customHeight="1" x14ac:dyDescent="0.2">
      <c r="D16" s="21"/>
      <c r="E16" s="21"/>
      <c r="G16" s="20"/>
      <c r="H16" s="20"/>
      <c r="I16" s="18"/>
      <c r="K16" s="12">
        <v>2400</v>
      </c>
      <c r="L16" s="10">
        <f t="shared" si="0"/>
        <v>0</v>
      </c>
      <c r="M16" s="11">
        <f>K16*L16</f>
        <v>0</v>
      </c>
    </row>
    <row r="17" spans="3:13" ht="27.75" customHeight="1" x14ac:dyDescent="0.2">
      <c r="D17" s="241" t="s">
        <v>49</v>
      </c>
      <c r="E17" s="240"/>
      <c r="F17" s="240" t="s">
        <v>50</v>
      </c>
      <c r="G17" s="240"/>
      <c r="H17" s="20"/>
      <c r="I17" s="18"/>
      <c r="K17" s="249">
        <v>3400</v>
      </c>
      <c r="L17" s="10">
        <f t="shared" si="0"/>
        <v>0</v>
      </c>
      <c r="M17" s="14">
        <f>K17*L17</f>
        <v>0</v>
      </c>
    </row>
    <row r="18" spans="3:13" ht="27.75" customHeight="1" x14ac:dyDescent="0.2">
      <c r="C18" s="21"/>
      <c r="D18" s="238" t="str">
        <f>IF(①!N34="","",①!N34)</f>
        <v/>
      </c>
      <c r="E18" s="238"/>
      <c r="F18" s="239" t="str">
        <f>IF(①!P34="","",①!P34)</f>
        <v/>
      </c>
      <c r="G18" s="239"/>
      <c r="H18" s="20"/>
      <c r="I18" s="18"/>
      <c r="K18" s="90"/>
      <c r="L18" s="15" t="s">
        <v>62</v>
      </c>
      <c r="M18" s="16">
        <f>M14+M15+M16+M17</f>
        <v>0</v>
      </c>
    </row>
    <row r="19" spans="3:13" ht="27.75" customHeight="1" x14ac:dyDescent="0.2">
      <c r="D19" s="17"/>
      <c r="E19" s="18"/>
      <c r="H19" s="17"/>
      <c r="I19" s="18"/>
      <c r="L19" s="17"/>
      <c r="M19" s="18"/>
    </row>
  </sheetData>
  <sheetProtection formatCells="0" formatColumns="0" formatRows="0" insertColumns="0" insertRows="0" insertHyperlinks="0" deleteColumns="0" deleteRows="0" sort="0" autoFilter="0" pivotTables="0"/>
  <mergeCells count="5">
    <mergeCell ref="D18:E18"/>
    <mergeCell ref="F18:G18"/>
    <mergeCell ref="F17:G17"/>
    <mergeCell ref="D17:E17"/>
    <mergeCell ref="F2:K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見本</vt:lpstr>
      <vt:lpstr>①</vt:lpstr>
      <vt:lpstr>②</vt:lpstr>
      <vt:lpstr>③</vt:lpstr>
      <vt:lpstr>水連用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坂口結子</dc:creator>
  <cp:lastModifiedBy>古田 理郁</cp:lastModifiedBy>
  <cp:lastPrinted>2025-03-16T01:32:57Z</cp:lastPrinted>
  <dcterms:created xsi:type="dcterms:W3CDTF">2012-11-21T05:12:18Z</dcterms:created>
  <dcterms:modified xsi:type="dcterms:W3CDTF">2025-11-24T02:47:30Z</dcterms:modified>
</cp:coreProperties>
</file>