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愛知水連\競泳委員会\R8競泳委員会\練習会\日本選手権強化練習会\要項\"/>
    </mc:Choice>
  </mc:AlternateContent>
  <xr:revisionPtr revIDLastSave="0" documentId="13_ncr:1_{157F8920-6578-4AA5-8A64-226F5D3696B7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見本" sheetId="12" r:id="rId1"/>
    <sheet name="①" sheetId="3" r:id="rId2"/>
    <sheet name="②" sheetId="13" r:id="rId3"/>
    <sheet name="水連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1" i="12" l="1"/>
  <c r="AB12" i="13"/>
  <c r="AB13" i="13"/>
  <c r="AB14" i="13"/>
  <c r="AB15" i="13"/>
  <c r="AB16" i="13"/>
  <c r="AB17" i="13"/>
  <c r="AB18" i="13"/>
  <c r="AB19" i="13"/>
  <c r="AB20" i="13"/>
  <c r="AB21" i="13"/>
  <c r="AB22" i="13"/>
  <c r="AB11" i="13"/>
  <c r="AB12" i="3"/>
  <c r="AB13" i="3"/>
  <c r="AB14" i="3"/>
  <c r="AB15" i="3"/>
  <c r="AB16" i="3"/>
  <c r="AB17" i="3"/>
  <c r="AB18" i="3"/>
  <c r="AB19" i="3"/>
  <c r="AB20" i="3"/>
  <c r="AB21" i="3"/>
  <c r="AB22" i="3"/>
  <c r="AB11" i="3"/>
  <c r="G5" i="4"/>
  <c r="Z28" i="13"/>
  <c r="T28" i="13"/>
  <c r="Z27" i="13"/>
  <c r="T27" i="13"/>
  <c r="T26" i="13"/>
  <c r="N25" i="13"/>
  <c r="M25" i="13"/>
  <c r="K25" i="13"/>
  <c r="I25" i="13"/>
  <c r="G25" i="13"/>
  <c r="F25" i="13"/>
  <c r="E25" i="13"/>
  <c r="AA22" i="13"/>
  <c r="W22" i="13"/>
  <c r="V22" i="13"/>
  <c r="S22" i="13"/>
  <c r="AA21" i="13"/>
  <c r="W21" i="13"/>
  <c r="V21" i="13"/>
  <c r="S21" i="13"/>
  <c r="AA20" i="13"/>
  <c r="W20" i="13"/>
  <c r="V20" i="13"/>
  <c r="S20" i="13"/>
  <c r="AA19" i="13"/>
  <c r="W19" i="13"/>
  <c r="V19" i="13"/>
  <c r="S19" i="13"/>
  <c r="AA18" i="13"/>
  <c r="W18" i="13"/>
  <c r="V18" i="13"/>
  <c r="S18" i="13"/>
  <c r="AA17" i="13"/>
  <c r="W17" i="13"/>
  <c r="V17" i="13"/>
  <c r="S17" i="13"/>
  <c r="AA16" i="13"/>
  <c r="W16" i="13"/>
  <c r="V16" i="13"/>
  <c r="S16" i="13"/>
  <c r="AA15" i="13"/>
  <c r="W15" i="13"/>
  <c r="V15" i="13"/>
  <c r="S15" i="13"/>
  <c r="AA14" i="13"/>
  <c r="W14" i="13"/>
  <c r="V14" i="13"/>
  <c r="S14" i="13"/>
  <c r="AA13" i="13"/>
  <c r="W13" i="13"/>
  <c r="V13" i="13"/>
  <c r="S13" i="13"/>
  <c r="AA12" i="13"/>
  <c r="Z26" i="13" s="1"/>
  <c r="V12" i="13"/>
  <c r="S12" i="13"/>
  <c r="AG11" i="13"/>
  <c r="W11" i="13" s="1"/>
  <c r="AA11" i="13"/>
  <c r="Z25" i="13" s="1"/>
  <c r="H5" i="4" s="1"/>
  <c r="V11" i="13"/>
  <c r="S11" i="13"/>
  <c r="N10" i="13"/>
  <c r="L10" i="13"/>
  <c r="L25" i="13" s="1"/>
  <c r="J10" i="13"/>
  <c r="J25" i="13" s="1"/>
  <c r="H10" i="13"/>
  <c r="H25" i="13" s="1"/>
  <c r="F10" i="13"/>
  <c r="Z28" i="12"/>
  <c r="T28" i="12"/>
  <c r="Z27" i="12"/>
  <c r="T27" i="12"/>
  <c r="Z26" i="12"/>
  <c r="T26" i="12"/>
  <c r="Z25" i="12"/>
  <c r="N25" i="12"/>
  <c r="M25" i="12"/>
  <c r="K25" i="12"/>
  <c r="I25" i="12"/>
  <c r="H25" i="12"/>
  <c r="G25" i="12"/>
  <c r="F25" i="12"/>
  <c r="E25" i="12"/>
  <c r="AB22" i="12"/>
  <c r="AA22" i="12"/>
  <c r="W22" i="12"/>
  <c r="V22" i="12"/>
  <c r="S22" i="12"/>
  <c r="AB21" i="12"/>
  <c r="AA21" i="12"/>
  <c r="W21" i="12"/>
  <c r="V21" i="12"/>
  <c r="S21" i="12"/>
  <c r="AB20" i="12"/>
  <c r="AA20" i="12"/>
  <c r="W20" i="12"/>
  <c r="V20" i="12"/>
  <c r="S20" i="12"/>
  <c r="AB19" i="12"/>
  <c r="AA19" i="12"/>
  <c r="W19" i="12"/>
  <c r="V19" i="12"/>
  <c r="S19" i="12"/>
  <c r="AB18" i="12"/>
  <c r="AA18" i="12"/>
  <c r="W18" i="12"/>
  <c r="V18" i="12"/>
  <c r="S18" i="12"/>
  <c r="AB17" i="12"/>
  <c r="AA17" i="12"/>
  <c r="W17" i="12"/>
  <c r="V17" i="12"/>
  <c r="S17" i="12"/>
  <c r="AB16" i="12"/>
  <c r="AA16" i="12"/>
  <c r="W16" i="12"/>
  <c r="V16" i="12"/>
  <c r="S16" i="12"/>
  <c r="AB15" i="12"/>
  <c r="AA15" i="12"/>
  <c r="W15" i="12"/>
  <c r="V15" i="12"/>
  <c r="S15" i="12"/>
  <c r="AB14" i="12"/>
  <c r="AA14" i="12"/>
  <c r="W14" i="12"/>
  <c r="V14" i="12"/>
  <c r="S14" i="12"/>
  <c r="AB13" i="12"/>
  <c r="AA13" i="12"/>
  <c r="W13" i="12"/>
  <c r="V13" i="12"/>
  <c r="S13" i="12"/>
  <c r="AB12" i="12"/>
  <c r="AA12" i="12"/>
  <c r="W12" i="12"/>
  <c r="V12" i="12"/>
  <c r="S12" i="12"/>
  <c r="AG11" i="12"/>
  <c r="W11" i="12" s="1"/>
  <c r="AA11" i="12"/>
  <c r="V11" i="12"/>
  <c r="S11" i="12"/>
  <c r="S23" i="12" s="1"/>
  <c r="N10" i="12"/>
  <c r="L10" i="12"/>
  <c r="L25" i="12" s="1"/>
  <c r="J10" i="12"/>
  <c r="J25" i="12" s="1"/>
  <c r="H10" i="12"/>
  <c r="F10" i="12"/>
  <c r="S22" i="3"/>
  <c r="S12" i="3"/>
  <c r="S13" i="3"/>
  <c r="S14" i="3"/>
  <c r="S15" i="3"/>
  <c r="S16" i="3"/>
  <c r="S17" i="3"/>
  <c r="S18" i="3"/>
  <c r="S19" i="3"/>
  <c r="S20" i="3"/>
  <c r="S21" i="3"/>
  <c r="S11" i="3"/>
  <c r="S23" i="13" l="1"/>
  <c r="W12" i="13"/>
  <c r="L31" i="13"/>
  <c r="L31" i="12"/>
  <c r="M25" i="3"/>
  <c r="N10" i="3"/>
  <c r="N25" i="3" s="1"/>
  <c r="AA12" i="3"/>
  <c r="AA13" i="3"/>
  <c r="AA14" i="3"/>
  <c r="AA15" i="3"/>
  <c r="AA16" i="3"/>
  <c r="AA17" i="3"/>
  <c r="AA18" i="3"/>
  <c r="AA19" i="3"/>
  <c r="AA20" i="3"/>
  <c r="AA21" i="3"/>
  <c r="AA22" i="3"/>
  <c r="AA11" i="3"/>
  <c r="Z25" i="3" l="1"/>
  <c r="Z26" i="3"/>
  <c r="D15" i="4"/>
  <c r="F15" i="4"/>
  <c r="C5" i="4" l="1"/>
  <c r="K12" i="4" s="1"/>
  <c r="K13" i="4"/>
  <c r="Z27" i="3"/>
  <c r="D5" i="4"/>
  <c r="L12" i="4" s="1"/>
  <c r="M12" i="4" l="1"/>
  <c r="E5" i="4"/>
  <c r="I5" i="4"/>
  <c r="L13" i="4" l="1"/>
  <c r="M13" i="4" s="1"/>
  <c r="D7" i="4" l="1"/>
  <c r="Z28" i="3"/>
  <c r="C7" i="4"/>
  <c r="K14" i="4" s="1"/>
  <c r="C8" i="4"/>
  <c r="K15" i="4" s="1"/>
  <c r="T28" i="3"/>
  <c r="T27" i="3"/>
  <c r="T26" i="3"/>
  <c r="K25" i="3"/>
  <c r="I25" i="3"/>
  <c r="G25" i="3"/>
  <c r="E25" i="3"/>
  <c r="L10" i="3"/>
  <c r="L25" i="3" s="1"/>
  <c r="J10" i="3"/>
  <c r="J25" i="3" s="1"/>
  <c r="H10" i="3"/>
  <c r="H25" i="3" s="1"/>
  <c r="F10" i="3"/>
  <c r="F25" i="3" s="1"/>
  <c r="V22" i="3"/>
  <c r="V21" i="3"/>
  <c r="V20" i="3"/>
  <c r="V19" i="3"/>
  <c r="V18" i="3"/>
  <c r="V17" i="3"/>
  <c r="V16" i="3"/>
  <c r="V15" i="3"/>
  <c r="V14" i="3"/>
  <c r="V13" i="3"/>
  <c r="V12" i="3"/>
  <c r="V11" i="3"/>
  <c r="AG11" i="3"/>
  <c r="W11" i="3" s="1"/>
  <c r="M14" i="4" l="1"/>
  <c r="D8" i="4"/>
  <c r="L31" i="3"/>
  <c r="E8" i="4"/>
  <c r="E7" i="4"/>
  <c r="S23" i="3"/>
  <c r="W15" i="3"/>
  <c r="W19" i="3"/>
  <c r="W12" i="3"/>
  <c r="W16" i="3"/>
  <c r="W20" i="3"/>
  <c r="W13" i="3"/>
  <c r="W17" i="3"/>
  <c r="W21" i="3"/>
  <c r="W14" i="3"/>
  <c r="W18" i="3"/>
  <c r="W22" i="3"/>
  <c r="M15" i="4" l="1"/>
  <c r="M16" i="4" s="1"/>
  <c r="L15" i="4"/>
  <c r="L14" i="4"/>
  <c r="I9" i="4"/>
  <c r="E9" i="4"/>
</calcChain>
</file>

<file path=xl/sharedStrings.xml><?xml version="1.0" encoding="utf-8"?>
<sst xmlns="http://schemas.openxmlformats.org/spreadsheetml/2006/main" count="186" uniqueCount="64">
  <si>
    <t>性別</t>
    <rPh sb="0" eb="2">
      <t>セイベツ</t>
    </rPh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</si>
  <si>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</si>
  <si>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</si>
  <si>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合計</t>
    <rPh sb="0" eb="2">
      <t>ゴウケイ</t>
    </rPh>
    <phoneticPr fontId="1"/>
  </si>
  <si>
    <t>集計</t>
    <rPh sb="0" eb="2">
      <t>シュウケイ</t>
    </rPh>
    <phoneticPr fontId="1"/>
  </si>
  <si>
    <t>氏名</t>
    <rPh sb="0" eb="2">
      <t>シメイ</t>
    </rPh>
    <phoneticPr fontId="1"/>
  </si>
  <si>
    <t>メールアドレス</t>
    <phoneticPr fontId="1"/>
  </si>
  <si>
    <t>振込先・・・三菱ＵＦＪ銀行　名古屋営業部　０８１８４４８</t>
  </si>
  <si>
    <t>※競技会申込金振込先とは異なります。</t>
  </si>
  <si>
    <t>一般社団法人 愛知水泳連盟</t>
    <rPh sb="0" eb="2">
      <t>イッパン</t>
    </rPh>
    <rPh sb="2" eb="4">
      <t>シャダン</t>
    </rPh>
    <rPh sb="4" eb="6">
      <t>ホウジン</t>
    </rPh>
    <rPh sb="7" eb="9">
      <t>アイチ</t>
    </rPh>
    <rPh sb="9" eb="11">
      <t>スイエイ</t>
    </rPh>
    <rPh sb="11" eb="13">
      <t>レンメイ</t>
    </rPh>
    <phoneticPr fontId="1"/>
  </si>
  <si>
    <t>No</t>
    <phoneticPr fontId="1"/>
  </si>
  <si>
    <t>選手氏名</t>
    <rPh sb="0" eb="4">
      <t>センシュシメイ</t>
    </rPh>
    <phoneticPr fontId="1"/>
  </si>
  <si>
    <t>保護者</t>
    <rPh sb="0" eb="3">
      <t>ホゴシャ</t>
    </rPh>
    <phoneticPr fontId="1"/>
  </si>
  <si>
    <t>電話番号</t>
    <rPh sb="0" eb="4">
      <t>デンワバンゴウ</t>
    </rPh>
    <phoneticPr fontId="1"/>
  </si>
  <si>
    <t>生年月日</t>
    <rPh sb="0" eb="4">
      <t>セイネンガッピ</t>
    </rPh>
    <phoneticPr fontId="1"/>
  </si>
  <si>
    <t>備考</t>
    <rPh sb="0" eb="2">
      <t>ビコウ</t>
    </rPh>
    <phoneticPr fontId="1"/>
  </si>
  <si>
    <t>年度</t>
    <rPh sb="0" eb="2">
      <t>ネンド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</si>
  <si>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</si>
  <si>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</si>
  <si>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</si>
  <si>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</si>
  <si>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</si>
  <si>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</si>
  <si>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</si>
  <si>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</si>
  <si>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</si>
  <si>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</si>
  <si>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</si>
  <si>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</si>
  <si>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””</t>
    <phoneticPr fontId="1"/>
  </si>
  <si>
    <t>事業名：</t>
    <rPh sb="0" eb="3">
      <t>ジギョウメイ</t>
    </rPh>
    <phoneticPr fontId="1"/>
  </si>
  <si>
    <t>申込日</t>
    <rPh sb="0" eb="3">
      <t>モウシコミビ</t>
    </rPh>
    <phoneticPr fontId="1"/>
  </si>
  <si>
    <t>男</t>
  </si>
  <si>
    <t>参加できるコーチは下記に氏名と参加可能日に〇を記入してください。また、氏名・性別・年齢・生年月日・携帯番号・備考欄に資格（コーチ等）を記入してください。</t>
    <phoneticPr fontId="1"/>
  </si>
  <si>
    <t>責任者携帯番号</t>
    <rPh sb="0" eb="3">
      <t>セキニンシャ</t>
    </rPh>
    <rPh sb="3" eb="7">
      <t>ケイタイバンゴウ</t>
    </rPh>
    <phoneticPr fontId="1"/>
  </si>
  <si>
    <t>申込
責任者</t>
    <rPh sb="0" eb="2">
      <t>モウシコミ</t>
    </rPh>
    <rPh sb="3" eb="6">
      <t>セキニンシャ</t>
    </rPh>
    <phoneticPr fontId="1"/>
  </si>
  <si>
    <t>振込日</t>
    <rPh sb="0" eb="3">
      <t>フリコミビ</t>
    </rPh>
    <phoneticPr fontId="1"/>
  </si>
  <si>
    <t>振込人名（依頼人名）</t>
    <rPh sb="0" eb="2">
      <t>フリコミ</t>
    </rPh>
    <rPh sb="2" eb="4">
      <t>ジンメイ</t>
    </rPh>
    <rPh sb="5" eb="7">
      <t>イライ</t>
    </rPh>
    <rPh sb="7" eb="9">
      <t>ジンメイ</t>
    </rPh>
    <phoneticPr fontId="1"/>
  </si>
  <si>
    <t>振込金額</t>
    <rPh sb="0" eb="4">
      <t>フリコミキンガク</t>
    </rPh>
    <phoneticPr fontId="1"/>
  </si>
  <si>
    <t>携帯電話</t>
    <rPh sb="0" eb="4">
      <t>ケイタイデンワ</t>
    </rPh>
    <phoneticPr fontId="1"/>
  </si>
  <si>
    <t>※ 緊急時対応用に必要な情報ですので、もれなくご記入ください</t>
    <phoneticPr fontId="1"/>
  </si>
  <si>
    <t>①</t>
    <phoneticPr fontId="1"/>
  </si>
  <si>
    <t>金額</t>
    <rPh sb="0" eb="2">
      <t>キンガク</t>
    </rPh>
    <phoneticPr fontId="1"/>
  </si>
  <si>
    <t>負担金</t>
    <rPh sb="0" eb="3">
      <t>フタンキン</t>
    </rPh>
    <phoneticPr fontId="1"/>
  </si>
  <si>
    <t>総数</t>
    <rPh sb="0" eb="2">
      <t>ソウスウ</t>
    </rPh>
    <phoneticPr fontId="1"/>
  </si>
  <si>
    <t>②</t>
    <phoneticPr fontId="1"/>
  </si>
  <si>
    <t>振込人名（依頼人名）</t>
    <phoneticPr fontId="1"/>
  </si>
  <si>
    <t>振込日</t>
    <phoneticPr fontId="1"/>
  </si>
  <si>
    <t>愛知　A太郎</t>
    <rPh sb="0" eb="2">
      <t>アイチ</t>
    </rPh>
    <rPh sb="4" eb="6">
      <t>タロウ</t>
    </rPh>
    <phoneticPr fontId="1"/>
  </si>
  <si>
    <t>愛知　A雄</t>
    <rPh sb="0" eb="2">
      <t>アイチ</t>
    </rPh>
    <rPh sb="4" eb="5">
      <t>オ</t>
    </rPh>
    <phoneticPr fontId="1"/>
  </si>
  <si>
    <t>電話番号</t>
    <rPh sb="0" eb="4">
      <t>デンワバンゴウ</t>
    </rPh>
    <phoneticPr fontId="1"/>
  </si>
  <si>
    <t>※確認用</t>
    <rPh sb="1" eb="4">
      <t>カクニンヨウ</t>
    </rPh>
    <phoneticPr fontId="1"/>
  </si>
  <si>
    <t>終日</t>
  </si>
  <si>
    <t>第102回 日本選手権水泳競技大会強化合宿</t>
    <phoneticPr fontId="1"/>
  </si>
  <si>
    <r>
      <t xml:space="preserve">区分
強化指定
</t>
    </r>
    <r>
      <rPr>
        <sz val="6"/>
        <color theme="1"/>
        <rFont val="ＭＳ Ｐゴシック"/>
        <family val="3"/>
        <charset val="128"/>
        <scheme val="minor"/>
      </rPr>
      <t>（日本選手権)</t>
    </r>
    <rPh sb="0" eb="2">
      <t>クブン</t>
    </rPh>
    <rPh sb="3" eb="5">
      <t>キョウカ</t>
    </rPh>
    <rPh sb="5" eb="7">
      <t>シテイ</t>
    </rPh>
    <rPh sb="9" eb="14">
      <t>ニホンセンシュケン</t>
    </rPh>
    <phoneticPr fontId="1"/>
  </si>
  <si>
    <t>日本選手権</t>
  </si>
  <si>
    <t>①+②</t>
    <phoneticPr fontId="1"/>
  </si>
  <si>
    <t>所属名</t>
    <rPh sb="0" eb="2">
      <t>ショゾク</t>
    </rPh>
    <rPh sb="2" eb="3">
      <t>ナ</t>
    </rPh>
    <phoneticPr fontId="1"/>
  </si>
  <si>
    <t>今合宿の趣旨に賛同し、以下の選手の申し込みを致します。</t>
    <rPh sb="0" eb="1">
      <t>コン</t>
    </rPh>
    <rPh sb="1" eb="3">
      <t>ガッシュク</t>
    </rPh>
    <rPh sb="4" eb="6">
      <t>シュシ</t>
    </rPh>
    <rPh sb="7" eb="9">
      <t>サンドウ</t>
    </rPh>
    <rPh sb="11" eb="13">
      <t>イカ</t>
    </rPh>
    <rPh sb="14" eb="16">
      <t>センシュ</t>
    </rPh>
    <rPh sb="17" eb="18">
      <t>モウ</t>
    </rPh>
    <rPh sb="19" eb="20">
      <t>コ</t>
    </rPh>
    <rPh sb="22" eb="23">
      <t>イタ</t>
    </rPh>
    <phoneticPr fontId="1"/>
  </si>
  <si>
    <t>〇〇SC</t>
    <phoneticPr fontId="1"/>
  </si>
  <si>
    <t>〇〇〇-□□□□-△△△△</t>
    <phoneticPr fontId="1"/>
  </si>
  <si>
    <t>2026/4/30</t>
    <phoneticPr fontId="1"/>
  </si>
  <si>
    <t>080-0000-000○</t>
  </si>
  <si>
    <t>第１０２回 日本選手権水泳競技大会強化合宿</t>
    <rPh sb="0" eb="1">
      <t>ダイ</t>
    </rPh>
    <rPh sb="4" eb="5">
      <t>カイ</t>
    </rPh>
    <rPh sb="6" eb="8">
      <t>ニホン</t>
    </rPh>
    <rPh sb="8" eb="11">
      <t>センシュケン</t>
    </rPh>
    <rPh sb="11" eb="15">
      <t>スイエイキョウギ</t>
    </rPh>
    <rPh sb="15" eb="17">
      <t>タイカイ</t>
    </rPh>
    <rPh sb="17" eb="19">
      <t>キョウカ</t>
    </rPh>
    <rPh sb="19" eb="21">
      <t>ガッシュク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</si>
</sst>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&quot;¥&quot;#,##0_);[Red]\(&quot;¥&quot;#,##0\)"/>
    <numFmt numFmtId="177" formatCode="[$-F800]dddd\,\ mmmm\ dd\,\ yyyy"/>
    <numFmt numFmtId="178" formatCode="m&quot;月&quot;d&quot;日&quot;;@"/>
    <numFmt numFmtId="179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double">
        <color indexed="64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dotted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dotted">
        <color auto="1"/>
      </right>
      <top style="medium">
        <color auto="1"/>
      </top>
      <bottom style="double">
        <color auto="1"/>
      </bottom>
      <diagonal/>
    </border>
    <border>
      <left style="dotted">
        <color auto="1"/>
      </left>
      <right/>
      <top style="medium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 style="dotted">
        <color auto="1"/>
      </diagonal>
    </border>
    <border diagonalDown="1">
      <left style="dotted">
        <color auto="1"/>
      </left>
      <right/>
      <top style="thin">
        <color auto="1"/>
      </top>
      <bottom style="double">
        <color indexed="64"/>
      </bottom>
      <diagonal style="dotted">
        <color auto="1"/>
      </diagonal>
    </border>
    <border diagonalDown="1">
      <left/>
      <right style="dotted">
        <color auto="1"/>
      </right>
      <top style="thin">
        <color auto="1"/>
      </top>
      <bottom style="double">
        <color indexed="64"/>
      </bottom>
      <diagonal style="dotted">
        <color auto="1"/>
      </diagonal>
    </border>
    <border diagonalDown="1">
      <left/>
      <right style="thin">
        <color auto="1"/>
      </right>
      <top style="thin">
        <color auto="1"/>
      </top>
      <bottom style="double">
        <color indexed="64"/>
      </bottom>
      <diagonal style="dotted">
        <color auto="1"/>
      </diagonal>
    </border>
    <border diagonalDown="1">
      <left style="dotted">
        <color auto="1"/>
      </left>
      <right/>
      <top style="double">
        <color indexed="64"/>
      </top>
      <bottom style="thin">
        <color auto="1"/>
      </bottom>
      <diagonal style="dotted">
        <color auto="1"/>
      </diagonal>
    </border>
    <border diagonalDown="1">
      <left/>
      <right style="dotted">
        <color auto="1"/>
      </right>
      <top style="double">
        <color indexed="64"/>
      </top>
      <bottom style="thin">
        <color auto="1"/>
      </bottom>
      <diagonal style="dotted">
        <color auto="1"/>
      </diagonal>
    </border>
    <border diagonalDown="1">
      <left/>
      <right style="thin">
        <color auto="1"/>
      </right>
      <top style="double">
        <color indexed="64"/>
      </top>
      <bottom style="thin">
        <color auto="1"/>
      </bottom>
      <diagonal style="dotted">
        <color auto="1"/>
      </diagonal>
    </border>
    <border diagonalDown="1">
      <left style="dotted">
        <color auto="1"/>
      </left>
      <right/>
      <top style="thin">
        <color auto="1"/>
      </top>
      <bottom style="thin">
        <color auto="1"/>
      </bottom>
      <diagonal style="dotted">
        <color auto="1"/>
      </diagonal>
    </border>
    <border diagonalDown="1">
      <left/>
      <right style="dotted">
        <color auto="1"/>
      </right>
      <top style="thin">
        <color auto="1"/>
      </top>
      <bottom style="thin">
        <color auto="1"/>
      </bottom>
      <diagonal style="dotted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indexed="64"/>
      </bottom>
      <diagonal style="dotted">
        <color auto="1"/>
      </diagonal>
    </border>
    <border diagonalDown="1">
      <left style="dotted">
        <color auto="1"/>
      </left>
      <right/>
      <top style="thin">
        <color auto="1"/>
      </top>
      <bottom style="medium">
        <color auto="1"/>
      </bottom>
      <diagonal style="dotted">
        <color auto="1"/>
      </diagonal>
    </border>
    <border diagonalDown="1">
      <left/>
      <right style="dotted">
        <color auto="1"/>
      </right>
      <top style="thin">
        <color auto="1"/>
      </top>
      <bottom style="medium">
        <color auto="1"/>
      </bottom>
      <diagonal style="dotted">
        <color auto="1"/>
      </diagonal>
    </border>
    <border diagonalDown="1">
      <left/>
      <right style="thin">
        <color auto="1"/>
      </right>
      <top style="thin">
        <color auto="1"/>
      </top>
      <bottom style="medium">
        <color auto="1"/>
      </bottom>
      <diagonal style="dotted">
        <color auto="1"/>
      </diagonal>
    </border>
    <border diagonalDown="1">
      <left style="dotted">
        <color auto="1"/>
      </left>
      <right/>
      <top style="medium">
        <color auto="1"/>
      </top>
      <bottom style="double">
        <color auto="1"/>
      </bottom>
      <diagonal style="dotted">
        <color auto="1"/>
      </diagonal>
    </border>
    <border diagonalDown="1">
      <left/>
      <right style="dotted">
        <color auto="1"/>
      </right>
      <top style="medium">
        <color auto="1"/>
      </top>
      <bottom style="double">
        <color auto="1"/>
      </bottom>
      <diagonal style="dotted">
        <color auto="1"/>
      </diagonal>
    </border>
    <border diagonalDown="1">
      <left/>
      <right style="thin">
        <color auto="1"/>
      </right>
      <top style="medium">
        <color auto="1"/>
      </top>
      <bottom style="double">
        <color auto="1"/>
      </bottom>
      <diagonal style="dotted">
        <color auto="1"/>
      </diagonal>
    </border>
    <border diagonalDown="1"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 style="dotted">
        <color auto="1"/>
      </diagonal>
    </border>
    <border diagonalDown="1"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 style="dotted">
        <color auto="1"/>
      </diagonal>
    </border>
    <border diagonalDown="1"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 style="dotted">
        <color auto="1"/>
      </diagonal>
    </border>
    <border diagonalDown="1"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 style="dotted">
        <color auto="1"/>
      </diagonal>
    </border>
    <border diagonalDown="1"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 style="dotted">
        <color auto="1"/>
      </diagonal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0" fontId="4" fillId="0" borderId="0" xfId="0" applyFont="1" applyAlignment="1">
      <alignment vertical="center" shrinkToFit="1"/>
    </xf>
    <xf numFmtId="14" fontId="4" fillId="0" borderId="0" xfId="0" applyNumberFormat="1" applyFont="1" applyAlignment="1">
      <alignment vertical="center" shrinkToFit="1"/>
    </xf>
    <xf numFmtId="0" fontId="2" fillId="0" borderId="2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8" fillId="2" borderId="0" xfId="0" applyFont="1" applyFill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14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 shrinkToFit="1"/>
    </xf>
    <xf numFmtId="177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56" fontId="9" fillId="0" borderId="37" xfId="0" applyNumberFormat="1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14" fontId="11" fillId="0" borderId="0" xfId="0" applyNumberFormat="1" applyFont="1" applyAlignment="1">
      <alignment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/>
    </xf>
    <xf numFmtId="42" fontId="9" fillId="0" borderId="4" xfId="0" applyNumberFormat="1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/>
    </xf>
    <xf numFmtId="42" fontId="9" fillId="0" borderId="52" xfId="0" applyNumberFormat="1" applyFont="1" applyBorder="1">
      <alignment vertical="center"/>
    </xf>
    <xf numFmtId="42" fontId="9" fillId="0" borderId="2" xfId="0" applyNumberFormat="1" applyFont="1" applyBorder="1">
      <alignment vertical="center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wrapText="1" shrinkToFit="1"/>
    </xf>
    <xf numFmtId="56" fontId="9" fillId="0" borderId="49" xfId="0" applyNumberFormat="1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0" xfId="0" applyFont="1" applyAlignment="1"/>
    <xf numFmtId="0" fontId="4" fillId="0" borderId="0" xfId="0" applyFont="1" applyAlignment="1">
      <alignment horizontal="right" vertical="top" shrinkToFit="1"/>
    </xf>
    <xf numFmtId="0" fontId="6" fillId="0" borderId="6" xfId="0" applyFont="1" applyBorder="1" applyAlignment="1">
      <alignment vertical="center" shrinkToFit="1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52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59" xfId="0" applyFont="1" applyBorder="1" applyAlignment="1" applyProtection="1">
      <alignment horizontal="center" vertical="center"/>
      <protection locked="0"/>
    </xf>
    <xf numFmtId="0" fontId="9" fillId="0" borderId="60" xfId="0" applyFont="1" applyBorder="1" applyAlignment="1" applyProtection="1">
      <alignment horizontal="center" vertical="center"/>
      <protection locked="0"/>
    </xf>
    <xf numFmtId="0" fontId="9" fillId="0" borderId="5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14" fontId="9" fillId="0" borderId="4" xfId="0" applyNumberFormat="1" applyFont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14" fontId="9" fillId="0" borderId="52" xfId="0" applyNumberFormat="1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52" xfId="0" applyFont="1" applyBorder="1" applyAlignment="1" applyProtection="1">
      <alignment horizontal="center" vertical="center" shrinkToFit="1"/>
      <protection locked="0"/>
    </xf>
    <xf numFmtId="178" fontId="9" fillId="0" borderId="49" xfId="0" applyNumberFormat="1" applyFont="1" applyBorder="1" applyAlignment="1">
      <alignment horizontal="center" vertical="center" shrinkToFit="1"/>
    </xf>
    <xf numFmtId="14" fontId="4" fillId="0" borderId="34" xfId="0" applyNumberFormat="1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shrinkToFit="1"/>
    </xf>
    <xf numFmtId="0" fontId="17" fillId="0" borderId="11" xfId="0" applyFont="1" applyBorder="1" applyAlignment="1">
      <alignment horizontal="center" vertical="center"/>
    </xf>
    <xf numFmtId="176" fontId="17" fillId="0" borderId="1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179" fontId="4" fillId="0" borderId="0" xfId="0" applyNumberFormat="1" applyFont="1" applyAlignment="1">
      <alignment horizontal="center" vertical="center" shrinkToFit="1"/>
    </xf>
    <xf numFmtId="178" fontId="9" fillId="0" borderId="49" xfId="0" applyNumberFormat="1" applyFont="1" applyBorder="1" applyAlignment="1" applyProtection="1">
      <alignment horizontal="center" vertical="center" shrinkToFit="1"/>
      <protection locked="0"/>
    </xf>
    <xf numFmtId="0" fontId="9" fillId="0" borderId="48" xfId="0" applyFont="1" applyBorder="1" applyAlignment="1" applyProtection="1">
      <alignment horizontal="center" vertical="center" shrinkToFit="1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52" xfId="0" applyFont="1" applyBorder="1" applyAlignment="1" applyProtection="1">
      <alignment horizontal="center" vertical="center"/>
      <protection locked="0"/>
    </xf>
    <xf numFmtId="0" fontId="9" fillId="3" borderId="34" xfId="0" applyFont="1" applyFill="1" applyBorder="1" applyAlignment="1" applyProtection="1">
      <alignment horizontal="center" vertical="center"/>
      <protection locked="0"/>
    </xf>
    <xf numFmtId="0" fontId="18" fillId="3" borderId="34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9" fillId="3" borderId="52" xfId="0" applyFont="1" applyFill="1" applyBorder="1" applyAlignment="1" applyProtection="1">
      <alignment horizontal="center" vertical="center"/>
      <protection locked="0"/>
    </xf>
    <xf numFmtId="0" fontId="18" fillId="3" borderId="52" xfId="0" applyFont="1" applyFill="1" applyBorder="1" applyAlignment="1" applyProtection="1">
      <alignment horizontal="center" vertical="center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0" fontId="9" fillId="3" borderId="35" xfId="0" applyFont="1" applyFill="1" applyBorder="1" applyAlignment="1" applyProtection="1">
      <alignment horizontal="left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9" fillId="3" borderId="36" xfId="0" applyFont="1" applyFill="1" applyBorder="1" applyAlignment="1" applyProtection="1">
      <alignment horizontal="left" vertical="center"/>
      <protection locked="0"/>
    </xf>
    <xf numFmtId="0" fontId="9" fillId="3" borderId="59" xfId="0" applyFont="1" applyFill="1" applyBorder="1" applyAlignment="1" applyProtection="1">
      <alignment horizontal="center" vertical="center"/>
      <protection locked="0"/>
    </xf>
    <xf numFmtId="0" fontId="9" fillId="3" borderId="60" xfId="0" applyFont="1" applyFill="1" applyBorder="1" applyAlignment="1" applyProtection="1">
      <alignment horizontal="center" vertical="center"/>
      <protection locked="0"/>
    </xf>
    <xf numFmtId="0" fontId="9" fillId="3" borderId="53" xfId="0" applyFont="1" applyFill="1" applyBorder="1" applyAlignment="1" applyProtection="1">
      <alignment horizontal="left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14" fontId="9" fillId="3" borderId="4" xfId="0" applyNumberFormat="1" applyFont="1" applyFill="1" applyBorder="1" applyAlignment="1" applyProtection="1">
      <alignment horizontal="center" vertical="center"/>
      <protection locked="0"/>
    </xf>
    <xf numFmtId="14" fontId="9" fillId="3" borderId="1" xfId="0" applyNumberFormat="1" applyFont="1" applyFill="1" applyBorder="1" applyAlignment="1" applyProtection="1">
      <alignment horizontal="center" vertical="center"/>
      <protection locked="0"/>
    </xf>
    <xf numFmtId="14" fontId="9" fillId="3" borderId="52" xfId="0" applyNumberFormat="1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52" xfId="0" applyFont="1" applyFill="1" applyBorder="1" applyAlignment="1" applyProtection="1">
      <alignment horizontal="center" vertical="center" shrinkToFit="1"/>
      <protection locked="0"/>
    </xf>
    <xf numFmtId="14" fontId="4" fillId="3" borderId="34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11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1" xfId="0" applyNumberFormat="1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 vertical="center" wrapText="1" shrinkToFit="1"/>
    </xf>
    <xf numFmtId="0" fontId="19" fillId="0" borderId="0" xfId="0" applyFont="1" applyAlignment="1">
      <alignment horizontal="left" vertical="center" shrinkToFit="1"/>
    </xf>
    <xf numFmtId="0" fontId="6" fillId="0" borderId="6" xfId="0" applyFont="1" applyBorder="1">
      <alignment vertical="center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176" fontId="3" fillId="0" borderId="8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13" fillId="0" borderId="1" xfId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49" fontId="10" fillId="0" borderId="8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Alignment="1" applyProtection="1">
      <alignment horizontal="center" vertical="center" shrinkToFit="1"/>
      <protection locked="0"/>
    </xf>
    <xf numFmtId="49" fontId="10" fillId="0" borderId="9" xfId="0" applyNumberFormat="1" applyFont="1" applyBorder="1" applyAlignment="1" applyProtection="1">
      <alignment horizontal="center" vertical="center" shrinkToFit="1"/>
      <protection locked="0"/>
    </xf>
    <xf numFmtId="49" fontId="10" fillId="0" borderId="10" xfId="0" applyNumberFormat="1" applyFont="1" applyBorder="1" applyAlignment="1" applyProtection="1">
      <alignment horizontal="center" vertical="center" shrinkToFit="1"/>
      <protection locked="0"/>
    </xf>
    <xf numFmtId="49" fontId="10" fillId="0" borderId="11" xfId="0" applyNumberFormat="1" applyFont="1" applyBorder="1" applyAlignment="1" applyProtection="1">
      <alignment horizontal="center" vertical="center" shrinkToFit="1"/>
      <protection locked="0"/>
    </xf>
    <xf numFmtId="49" fontId="10" fillId="0" borderId="12" xfId="0" applyNumberFormat="1" applyFont="1" applyBorder="1" applyAlignment="1" applyProtection="1">
      <alignment horizontal="center" vertical="center" shrinkToFit="1"/>
      <protection locked="0"/>
    </xf>
    <xf numFmtId="0" fontId="4" fillId="0" borderId="62" xfId="0" applyFont="1" applyBorder="1" applyAlignment="1" applyProtection="1">
      <alignment horizontal="center" vertical="center" shrinkToFit="1"/>
      <protection locked="0"/>
    </xf>
    <xf numFmtId="0" fontId="4" fillId="0" borderId="84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4" fillId="0" borderId="56" xfId="0" applyFont="1" applyBorder="1" applyAlignment="1" applyProtection="1">
      <alignment vertical="center" shrinkToFit="1"/>
      <protection locked="0"/>
    </xf>
    <xf numFmtId="0" fontId="4" fillId="0" borderId="63" xfId="0" applyFont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vertical="center" shrinkToFit="1"/>
      <protection locked="0"/>
    </xf>
    <xf numFmtId="0" fontId="4" fillId="0" borderId="45" xfId="0" applyFont="1" applyBorder="1" applyAlignment="1" applyProtection="1">
      <alignment vertical="center" shrinkToFit="1"/>
      <protection locked="0"/>
    </xf>
    <xf numFmtId="0" fontId="4" fillId="0" borderId="42" xfId="0" applyFont="1" applyBorder="1" applyAlignment="1" applyProtection="1">
      <alignment vertical="center" shrinkToFit="1"/>
      <protection locked="0"/>
    </xf>
    <xf numFmtId="0" fontId="4" fillId="0" borderId="44" xfId="0" applyFont="1" applyBorder="1" applyAlignment="1" applyProtection="1">
      <alignment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82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0" fontId="4" fillId="0" borderId="80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left" shrinkToFit="1"/>
    </xf>
    <xf numFmtId="176" fontId="9" fillId="0" borderId="58" xfId="0" applyNumberFormat="1" applyFont="1" applyBorder="1" applyAlignment="1" applyProtection="1">
      <alignment horizontal="center" vertical="center"/>
      <protection locked="0"/>
    </xf>
    <xf numFmtId="176" fontId="9" fillId="0" borderId="57" xfId="0" applyNumberFormat="1" applyFont="1" applyBorder="1" applyAlignment="1" applyProtection="1">
      <alignment horizontal="center" vertical="center"/>
      <protection locked="0"/>
    </xf>
    <xf numFmtId="176" fontId="9" fillId="0" borderId="74" xfId="0" applyNumberFormat="1" applyFont="1" applyBorder="1" applyAlignment="1">
      <alignment horizontal="center" vertical="center"/>
    </xf>
    <xf numFmtId="176" fontId="9" fillId="0" borderId="75" xfId="0" applyNumberFormat="1" applyFont="1" applyBorder="1" applyAlignment="1">
      <alignment horizontal="center" vertical="center"/>
    </xf>
    <xf numFmtId="176" fontId="9" fillId="0" borderId="76" xfId="0" applyNumberFormat="1" applyFont="1" applyBorder="1" applyAlignment="1">
      <alignment horizontal="center" vertical="center"/>
    </xf>
    <xf numFmtId="178" fontId="9" fillId="0" borderId="77" xfId="0" applyNumberFormat="1" applyFont="1" applyBorder="1" applyAlignment="1">
      <alignment horizontal="center" vertical="center" shrinkToFit="1"/>
    </xf>
    <xf numFmtId="178" fontId="9" fillId="0" borderId="78" xfId="0" applyNumberFormat="1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176" fontId="9" fillId="0" borderId="38" xfId="0" applyNumberFormat="1" applyFont="1" applyBorder="1" applyAlignment="1" applyProtection="1">
      <alignment horizontal="center" vertical="center"/>
      <protection locked="0"/>
    </xf>
    <xf numFmtId="176" fontId="9" fillId="0" borderId="40" xfId="0" applyNumberFormat="1" applyFont="1" applyBorder="1" applyAlignment="1" applyProtection="1">
      <alignment horizontal="center" vertical="center"/>
      <protection locked="0"/>
    </xf>
    <xf numFmtId="176" fontId="9" fillId="0" borderId="71" xfId="0" applyNumberFormat="1" applyFont="1" applyBorder="1" applyAlignment="1">
      <alignment horizontal="center" vertical="center"/>
    </xf>
    <xf numFmtId="176" fontId="9" fillId="0" borderId="72" xfId="0" applyNumberFormat="1" applyFont="1" applyBorder="1" applyAlignment="1">
      <alignment horizontal="center" vertical="center"/>
    </xf>
    <xf numFmtId="176" fontId="9" fillId="0" borderId="41" xfId="0" applyNumberFormat="1" applyFont="1" applyBorder="1" applyAlignment="1" applyProtection="1">
      <alignment horizontal="center" vertical="center"/>
      <protection locked="0"/>
    </xf>
    <xf numFmtId="176" fontId="9" fillId="0" borderId="43" xfId="0" applyNumberFormat="1" applyFont="1" applyBorder="1" applyAlignment="1" applyProtection="1">
      <alignment horizontal="center" vertical="center"/>
      <protection locked="0"/>
    </xf>
    <xf numFmtId="176" fontId="9" fillId="0" borderId="68" xfId="0" applyNumberFormat="1" applyFont="1" applyBorder="1" applyAlignment="1">
      <alignment horizontal="center" vertical="center"/>
    </xf>
    <xf numFmtId="176" fontId="9" fillId="0" borderId="69" xfId="0" applyNumberFormat="1" applyFont="1" applyBorder="1" applyAlignment="1">
      <alignment horizontal="center" vertical="center"/>
    </xf>
    <xf numFmtId="176" fontId="9" fillId="0" borderId="73" xfId="0" applyNumberFormat="1" applyFont="1" applyBorder="1" applyAlignment="1">
      <alignment horizontal="center" vertical="center"/>
    </xf>
    <xf numFmtId="176" fontId="9" fillId="0" borderId="70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wrapText="1" shrinkToFit="1"/>
    </xf>
    <xf numFmtId="0" fontId="15" fillId="0" borderId="15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49" fontId="3" fillId="0" borderId="11" xfId="0" applyNumberFormat="1" applyFont="1" applyBorder="1" applyAlignment="1" applyProtection="1">
      <alignment horizontal="center" vertical="center" shrinkToFit="1"/>
      <protection locked="0"/>
    </xf>
    <xf numFmtId="0" fontId="9" fillId="0" borderId="65" xfId="0" applyFont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center" vertical="center" shrinkToFit="1"/>
    </xf>
    <xf numFmtId="0" fontId="6" fillId="3" borderId="1" xfId="0" applyFont="1" applyFill="1" applyBorder="1" applyAlignment="1" applyProtection="1">
      <alignment horizontal="center" vertical="center" shrinkToFit="1"/>
      <protection locked="0"/>
    </xf>
    <xf numFmtId="0" fontId="6" fillId="3" borderId="8" xfId="0" applyFont="1" applyFill="1" applyBorder="1" applyAlignment="1" applyProtection="1">
      <alignment horizontal="center" vertical="center" shrinkToFit="1"/>
      <protection locked="0"/>
    </xf>
    <xf numFmtId="0" fontId="6" fillId="3" borderId="0" xfId="0" applyFont="1" applyFill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 shrinkToFit="1"/>
      <protection locked="0"/>
    </xf>
    <xf numFmtId="0" fontId="6" fillId="3" borderId="10" xfId="0" applyFont="1" applyFill="1" applyBorder="1" applyAlignment="1" applyProtection="1">
      <alignment horizontal="center" vertical="center" shrinkToFit="1"/>
      <protection locked="0"/>
    </xf>
    <xf numFmtId="0" fontId="6" fillId="3" borderId="11" xfId="0" applyFont="1" applyFill="1" applyBorder="1" applyAlignment="1" applyProtection="1">
      <alignment horizontal="center" vertical="center" shrinkToFit="1"/>
      <protection locked="0"/>
    </xf>
    <xf numFmtId="0" fontId="6" fillId="3" borderId="12" xfId="0" applyFont="1" applyFill="1" applyBorder="1" applyAlignment="1" applyProtection="1">
      <alignment horizontal="center" vertical="center" shrinkToFit="1"/>
      <protection locked="0"/>
    </xf>
    <xf numFmtId="177" fontId="10" fillId="3" borderId="8" xfId="0" applyNumberFormat="1" applyFont="1" applyFill="1" applyBorder="1" applyAlignment="1" applyProtection="1">
      <alignment horizontal="center" vertical="center" shrinkToFit="1"/>
      <protection locked="0"/>
    </xf>
    <xf numFmtId="177" fontId="10" fillId="3" borderId="0" xfId="0" applyNumberFormat="1" applyFont="1" applyFill="1" applyAlignment="1" applyProtection="1">
      <alignment horizontal="center" vertical="center" shrinkToFit="1"/>
      <protection locked="0"/>
    </xf>
    <xf numFmtId="177" fontId="10" fillId="3" borderId="9" xfId="0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0" applyNumberFormat="1" applyFont="1" applyFill="1" applyBorder="1" applyAlignment="1" applyProtection="1">
      <alignment horizontal="center" vertical="center" shrinkToFit="1"/>
      <protection locked="0"/>
    </xf>
    <xf numFmtId="177" fontId="10" fillId="3" borderId="11" xfId="0" applyNumberFormat="1" applyFont="1" applyFill="1" applyBorder="1" applyAlignment="1" applyProtection="1">
      <alignment horizontal="center" vertical="center" shrinkToFit="1"/>
      <protection locked="0"/>
    </xf>
    <xf numFmtId="177" fontId="10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1" xfId="1" applyFill="1" applyBorder="1" applyAlignment="1" applyProtection="1">
      <alignment horizontal="center" vertical="center" shrinkToFit="1"/>
      <protection locked="0"/>
    </xf>
    <xf numFmtId="0" fontId="4" fillId="3" borderId="56" xfId="0" applyFont="1" applyFill="1" applyBorder="1" applyAlignment="1" applyProtection="1">
      <alignment vertical="center" shrinkToFit="1"/>
      <protection locked="0"/>
    </xf>
    <xf numFmtId="0" fontId="4" fillId="3" borderId="63" xfId="0" applyFont="1" applyFill="1" applyBorder="1" applyAlignment="1" applyProtection="1">
      <alignment vertical="center" shrinkToFit="1"/>
      <protection locked="0"/>
    </xf>
    <xf numFmtId="0" fontId="4" fillId="3" borderId="62" xfId="0" applyFont="1" applyFill="1" applyBorder="1" applyAlignment="1" applyProtection="1">
      <alignment horizontal="center" vertical="center" shrinkToFit="1"/>
      <protection locked="0"/>
    </xf>
    <xf numFmtId="0" fontId="4" fillId="3" borderId="42" xfId="0" applyFont="1" applyFill="1" applyBorder="1" applyAlignment="1" applyProtection="1">
      <alignment vertical="center" shrinkToFit="1"/>
      <protection locked="0"/>
    </xf>
    <xf numFmtId="0" fontId="4" fillId="3" borderId="44" xfId="0" applyFont="1" applyFill="1" applyBorder="1" applyAlignment="1" applyProtection="1">
      <alignment vertical="center" shrinkToFit="1"/>
      <protection locked="0"/>
    </xf>
    <xf numFmtId="0" fontId="4" fillId="3" borderId="17" xfId="0" applyFont="1" applyFill="1" applyBorder="1" applyAlignment="1" applyProtection="1">
      <alignment horizontal="center" vertical="center" shrinkToFit="1"/>
      <protection locked="0"/>
    </xf>
    <xf numFmtId="0" fontId="4" fillId="3" borderId="13" xfId="0" applyFont="1" applyFill="1" applyBorder="1" applyAlignment="1" applyProtection="1">
      <alignment vertical="center" shrinkToFit="1"/>
      <protection locked="0"/>
    </xf>
    <xf numFmtId="0" fontId="4" fillId="3" borderId="45" xfId="0" applyFont="1" applyFill="1" applyBorder="1" applyAlignment="1" applyProtection="1">
      <alignment vertical="center" shrinkToFit="1"/>
      <protection locked="0"/>
    </xf>
    <xf numFmtId="0" fontId="4" fillId="3" borderId="50" xfId="0" applyFont="1" applyFill="1" applyBorder="1" applyAlignment="1" applyProtection="1">
      <alignment horizontal="center" vertical="center" shrinkToFit="1"/>
      <protection locked="0"/>
    </xf>
    <xf numFmtId="176" fontId="9" fillId="3" borderId="58" xfId="0" applyNumberFormat="1" applyFont="1" applyFill="1" applyBorder="1" applyAlignment="1" applyProtection="1">
      <alignment horizontal="center" vertical="center"/>
      <protection locked="0"/>
    </xf>
    <xf numFmtId="176" fontId="9" fillId="3" borderId="57" xfId="0" applyNumberFormat="1" applyFont="1" applyFill="1" applyBorder="1" applyAlignment="1" applyProtection="1">
      <alignment horizontal="center" vertical="center"/>
      <protection locked="0"/>
    </xf>
    <xf numFmtId="176" fontId="9" fillId="3" borderId="38" xfId="0" applyNumberFormat="1" applyFont="1" applyFill="1" applyBorder="1" applyAlignment="1" applyProtection="1">
      <alignment horizontal="center" vertical="center"/>
      <protection locked="0"/>
    </xf>
    <xf numFmtId="176" fontId="9" fillId="3" borderId="40" xfId="0" applyNumberFormat="1" applyFont="1" applyFill="1" applyBorder="1" applyAlignment="1" applyProtection="1">
      <alignment horizontal="center" vertical="center"/>
      <protection locked="0"/>
    </xf>
    <xf numFmtId="176" fontId="9" fillId="3" borderId="41" xfId="0" applyNumberFormat="1" applyFont="1" applyFill="1" applyBorder="1" applyAlignment="1" applyProtection="1">
      <alignment horizontal="center" vertical="center"/>
      <protection locked="0"/>
    </xf>
    <xf numFmtId="176" fontId="9" fillId="3" borderId="43" xfId="0" applyNumberFormat="1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 shrinkToFit="1"/>
      <protection locked="0"/>
    </xf>
    <xf numFmtId="49" fontId="3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4" fontId="7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198437</xdr:colOff>
      <xdr:row>1</xdr:row>
      <xdr:rowOff>63500</xdr:rowOff>
    </xdr:from>
    <xdr:to>
      <xdr:col>3</xdr:col>
      <xdr:colOff>400843</xdr:colOff>
      <xdr:row>3</xdr:row>
      <xdr:rowOff>59531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40C771B-5B78-4328-9D99-4583135EBAD8}"/>
            </a:ext>
          </a:extLst>
        </xdr:cNvPr>
        <xdr:cNvSpPr/>
      </xdr:nvSpPr>
      <xdr:spPr>
        <a:xfrm>
          <a:off x="277812" y="158750"/>
          <a:ext cx="1726406" cy="646906"/>
        </a:xfrm>
        <a:prstGeom prst="rect">
          <a:avLst/>
        </a:prstGeom>
        <a:solidFill>
          <a:srgbClr val="FFFF00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chemeClr val="tx2"/>
              </a:solidFill>
            </a:rPr>
            <a:t>見本</a:t>
          </a:r>
        </a:p>
      </xdr:txBody>
    </xdr:sp>
    <xdr:clientData/>
  </xdr:twoCellAnchor>
  <xdr:twoCellAnchor>
    <xdr:from>
      <xdr:col>4</xdr:col>
      <xdr:colOff>611187</xdr:colOff>
      <xdr:row>2</xdr:row>
      <xdr:rowOff>15875</xdr:rowOff>
    </xdr:from>
    <xdr:to>
      <xdr:col>7</xdr:col>
      <xdr:colOff>67469</xdr:colOff>
      <xdr:row>2</xdr:row>
      <xdr:rowOff>218281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DBFB651D-A8F6-458C-B28A-0FA1A42A046D}"/>
            </a:ext>
          </a:extLst>
        </xdr:cNvPr>
        <xdr:cNvSpPr/>
      </xdr:nvSpPr>
      <xdr:spPr>
        <a:xfrm>
          <a:off x="2841625" y="436563"/>
          <a:ext cx="924719" cy="202406"/>
        </a:xfrm>
        <a:prstGeom prst="borderCallout1">
          <a:avLst>
            <a:gd name="adj1" fmla="val 130515"/>
            <a:gd name="adj2" fmla="val 36373"/>
            <a:gd name="adj3" fmla="val 388971"/>
            <a:gd name="adj4" fmla="val -186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所属名</a:t>
          </a:r>
        </a:p>
      </xdr:txBody>
    </xdr:sp>
    <xdr:clientData/>
  </xdr:twoCellAnchor>
  <xdr:twoCellAnchor>
    <xdr:from>
      <xdr:col>15</xdr:col>
      <xdr:colOff>39688</xdr:colOff>
      <xdr:row>3</xdr:row>
      <xdr:rowOff>95251</xdr:rowOff>
    </xdr:from>
    <xdr:to>
      <xdr:col>17</xdr:col>
      <xdr:colOff>72232</xdr:colOff>
      <xdr:row>4</xdr:row>
      <xdr:rowOff>146844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E9D864A4-D0D5-41E8-B820-E5A1F439A909}"/>
            </a:ext>
          </a:extLst>
        </xdr:cNvPr>
        <xdr:cNvSpPr/>
      </xdr:nvSpPr>
      <xdr:spPr>
        <a:xfrm>
          <a:off x="7104063" y="841376"/>
          <a:ext cx="873919" cy="202406"/>
        </a:xfrm>
        <a:prstGeom prst="borderCallout1">
          <a:avLst>
            <a:gd name="adj1" fmla="val 130515"/>
            <a:gd name="adj2" fmla="val 36373"/>
            <a:gd name="adj3" fmla="val 265441"/>
            <a:gd name="adj4" fmla="val -421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電話番号</a:t>
          </a:r>
        </a:p>
      </xdr:txBody>
    </xdr:sp>
    <xdr:clientData/>
  </xdr:twoCellAnchor>
  <xdr:twoCellAnchor>
    <xdr:from>
      <xdr:col>25</xdr:col>
      <xdr:colOff>269875</xdr:colOff>
      <xdr:row>3</xdr:row>
      <xdr:rowOff>63500</xdr:rowOff>
    </xdr:from>
    <xdr:to>
      <xdr:col>26</xdr:col>
      <xdr:colOff>345283</xdr:colOff>
      <xdr:row>4</xdr:row>
      <xdr:rowOff>87313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FD3F34D-204B-45ED-AD90-8B13365D78ED}"/>
            </a:ext>
          </a:extLst>
        </xdr:cNvPr>
        <xdr:cNvSpPr/>
      </xdr:nvSpPr>
      <xdr:spPr>
        <a:xfrm>
          <a:off x="14136688" y="809625"/>
          <a:ext cx="1337470" cy="174626"/>
        </a:xfrm>
        <a:prstGeom prst="borderCallout1">
          <a:avLst>
            <a:gd name="adj1" fmla="val 130515"/>
            <a:gd name="adj2" fmla="val 36373"/>
            <a:gd name="adj3" fmla="val 238168"/>
            <a:gd name="adj4" fmla="val 21304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申込される日</a:t>
          </a:r>
        </a:p>
      </xdr:txBody>
    </xdr:sp>
    <xdr:clientData/>
  </xdr:twoCellAnchor>
  <xdr:twoCellAnchor>
    <xdr:from>
      <xdr:col>3</xdr:col>
      <xdr:colOff>63500</xdr:colOff>
      <xdr:row>13</xdr:row>
      <xdr:rowOff>103187</xdr:rowOff>
    </xdr:from>
    <xdr:to>
      <xdr:col>5</xdr:col>
      <xdr:colOff>138908</xdr:colOff>
      <xdr:row>14</xdr:row>
      <xdr:rowOff>15874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8785EF4C-A823-4321-9272-B57BEEA6C48F}"/>
            </a:ext>
          </a:extLst>
        </xdr:cNvPr>
        <xdr:cNvSpPr/>
      </xdr:nvSpPr>
      <xdr:spPr>
        <a:xfrm>
          <a:off x="1666875" y="3968750"/>
          <a:ext cx="1329533" cy="468312"/>
        </a:xfrm>
        <a:prstGeom prst="borderCallout1">
          <a:avLst>
            <a:gd name="adj1" fmla="val -22426"/>
            <a:gd name="adj2" fmla="val 55196"/>
            <a:gd name="adj3" fmla="val -174335"/>
            <a:gd name="adj4" fmla="val 20913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プルダウン選択</a:t>
          </a:r>
          <a:endParaRPr kumimoji="1" lang="en-US" altLang="ja-JP" sz="1100">
            <a:solidFill>
              <a:schemeClr val="tx2"/>
            </a:solidFill>
          </a:endParaRPr>
        </a:p>
        <a:p>
          <a:pPr algn="ctr"/>
          <a:r>
            <a:rPr kumimoji="1" lang="ja-JP" altLang="en-US" sz="1100">
              <a:solidFill>
                <a:schemeClr val="tx2"/>
              </a:solidFill>
            </a:rPr>
            <a:t>（</a:t>
          </a:r>
          <a:r>
            <a:rPr kumimoji="1" lang="ja-JP" altLang="en-US" sz="1100">
              <a:solidFill>
                <a:srgbClr val="FF0000"/>
              </a:solidFill>
            </a:rPr>
            <a:t>日本選手権</a:t>
          </a:r>
          <a:r>
            <a:rPr kumimoji="1" lang="ja-JP" altLang="en-US" sz="1100">
              <a:solidFill>
                <a:schemeClr val="tx2"/>
              </a:solidFill>
            </a:rPr>
            <a:t>）</a:t>
          </a:r>
        </a:p>
      </xdr:txBody>
    </xdr:sp>
    <xdr:clientData/>
  </xdr:twoCellAnchor>
  <xdr:twoCellAnchor>
    <xdr:from>
      <xdr:col>6</xdr:col>
      <xdr:colOff>246062</xdr:colOff>
      <xdr:row>12</xdr:row>
      <xdr:rowOff>357187</xdr:rowOff>
    </xdr:from>
    <xdr:to>
      <xdr:col>14</xdr:col>
      <xdr:colOff>285749</xdr:colOff>
      <xdr:row>13</xdr:row>
      <xdr:rowOff>496091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F81C6AF7-DBDA-4863-A264-FE22938EC406}"/>
            </a:ext>
          </a:extLst>
        </xdr:cNvPr>
        <xdr:cNvSpPr/>
      </xdr:nvSpPr>
      <xdr:spPr>
        <a:xfrm>
          <a:off x="3317875" y="3667125"/>
          <a:ext cx="3405187" cy="694529"/>
        </a:xfrm>
        <a:prstGeom prst="borderCallout1">
          <a:avLst>
            <a:gd name="adj1" fmla="val -22426"/>
            <a:gd name="adj2" fmla="val 55196"/>
            <a:gd name="adj3" fmla="val -73857"/>
            <a:gd name="adj4" fmla="val 3987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全ての日にプルダウンより</a:t>
          </a:r>
          <a:r>
            <a:rPr kumimoji="1" lang="ja-JP" altLang="en-US" sz="1100">
              <a:solidFill>
                <a:srgbClr val="FF0000"/>
              </a:solidFill>
            </a:rPr>
            <a:t>「終日」</a:t>
          </a:r>
          <a:r>
            <a:rPr kumimoji="1" lang="ja-JP" altLang="en-US" sz="1100">
              <a:solidFill>
                <a:schemeClr val="tx2"/>
              </a:solidFill>
            </a:rPr>
            <a:t>を選択してください。</a:t>
          </a:r>
          <a:endParaRPr kumimoji="1" lang="en-US" altLang="ja-JP" sz="1100" b="1" u="dbl">
            <a:solidFill>
              <a:srgbClr val="00B050"/>
            </a:solidFill>
          </a:endParaRPr>
        </a:p>
      </xdr:txBody>
    </xdr:sp>
    <xdr:clientData/>
  </xdr:twoCellAnchor>
  <xdr:twoCellAnchor>
    <xdr:from>
      <xdr:col>2</xdr:col>
      <xdr:colOff>785813</xdr:colOff>
      <xdr:row>15</xdr:row>
      <xdr:rowOff>484188</xdr:rowOff>
    </xdr:from>
    <xdr:to>
      <xdr:col>18</xdr:col>
      <xdr:colOff>261938</xdr:colOff>
      <xdr:row>19</xdr:row>
      <xdr:rowOff>15875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73D6F9B-EC9A-43C2-BDC0-84B46915E5BD}"/>
            </a:ext>
          </a:extLst>
        </xdr:cNvPr>
        <xdr:cNvSpPr/>
      </xdr:nvSpPr>
      <xdr:spPr>
        <a:xfrm>
          <a:off x="1103313" y="5461001"/>
          <a:ext cx="7278688" cy="1754187"/>
        </a:xfrm>
        <a:prstGeom prst="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chemeClr val="tx2"/>
              </a:solidFill>
            </a:rPr>
            <a:t>※</a:t>
          </a:r>
          <a:r>
            <a:rPr kumimoji="1" lang="ja-JP" altLang="en-US" sz="1600" b="1">
              <a:solidFill>
                <a:schemeClr val="tx2"/>
              </a:solidFill>
            </a:rPr>
            <a:t> 青色のセルが入力できるエリアになっております。</a:t>
          </a:r>
          <a:endParaRPr kumimoji="1" lang="en-US" altLang="ja-JP" sz="1600" b="1">
            <a:solidFill>
              <a:schemeClr val="tx2"/>
            </a:solidFill>
          </a:endParaRPr>
        </a:p>
        <a:p>
          <a:pPr algn="l"/>
          <a:endParaRPr kumimoji="1" lang="en-US" altLang="ja-JP" sz="1000" b="1">
            <a:solidFill>
              <a:schemeClr val="tx2"/>
            </a:solidFill>
          </a:endParaRPr>
        </a:p>
        <a:p>
          <a:pPr algn="l"/>
          <a:r>
            <a:rPr kumimoji="1" lang="en-US" altLang="ja-JP" sz="1600" b="1">
              <a:solidFill>
                <a:schemeClr val="tx2"/>
              </a:solidFill>
            </a:rPr>
            <a:t>※</a:t>
          </a:r>
          <a:r>
            <a:rPr kumimoji="1" lang="ja-JP" altLang="en-US" sz="1600" b="1">
              <a:solidFill>
                <a:schemeClr val="tx2"/>
              </a:solidFill>
            </a:rPr>
            <a:t> 人数が１２名を超える場合にはシート②をお使いください。</a:t>
          </a:r>
          <a:endParaRPr kumimoji="1" lang="en-US" altLang="ja-JP" sz="1600" b="1">
            <a:solidFill>
              <a:schemeClr val="tx2"/>
            </a:solidFill>
          </a:endParaRPr>
        </a:p>
        <a:p>
          <a:pPr algn="l"/>
          <a:r>
            <a:rPr kumimoji="1" lang="ja-JP" altLang="en-US" sz="1600" b="1">
              <a:solidFill>
                <a:schemeClr val="tx2"/>
              </a:solidFill>
            </a:rPr>
            <a:t>　   シート②については、選手関係以外の入力項目は①のシート内容を反映しております。</a:t>
          </a:r>
          <a:endParaRPr kumimoji="1" lang="en-US" altLang="ja-JP" sz="1600" b="1">
            <a:solidFill>
              <a:schemeClr val="tx2"/>
            </a:solidFill>
          </a:endParaRPr>
        </a:p>
        <a:p>
          <a:pPr algn="l"/>
          <a:endParaRPr kumimoji="1" lang="en-US" altLang="ja-JP" sz="1000" b="1">
            <a:solidFill>
              <a:schemeClr val="tx2"/>
            </a:solidFill>
          </a:endParaRPr>
        </a:p>
        <a:p>
          <a:pPr algn="l"/>
          <a:r>
            <a:rPr kumimoji="1" lang="en-US" altLang="ja-JP" sz="1600" b="1">
              <a:solidFill>
                <a:schemeClr val="tx2"/>
              </a:solidFill>
            </a:rPr>
            <a:t>※</a:t>
          </a:r>
          <a:r>
            <a:rPr kumimoji="1" lang="ja-JP" altLang="en-US" sz="1600" b="1">
              <a:solidFill>
                <a:schemeClr val="tx2"/>
              </a:solidFill>
            </a:rPr>
            <a:t> コピー＆ペーストされる場合は、かならず「値」貼り付けでお願いします。</a:t>
          </a:r>
        </a:p>
      </xdr:txBody>
    </xdr:sp>
    <xdr:clientData/>
  </xdr:twoCellAnchor>
  <xdr:twoCellAnchor>
    <xdr:from>
      <xdr:col>16</xdr:col>
      <xdr:colOff>230187</xdr:colOff>
      <xdr:row>14</xdr:row>
      <xdr:rowOff>230188</xdr:rowOff>
    </xdr:from>
    <xdr:to>
      <xdr:col>18</xdr:col>
      <xdr:colOff>563565</xdr:colOff>
      <xdr:row>14</xdr:row>
      <xdr:rowOff>488157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6159A37E-D691-4AD0-8C4D-1ABEE81E4870}"/>
            </a:ext>
          </a:extLst>
        </xdr:cNvPr>
        <xdr:cNvSpPr/>
      </xdr:nvSpPr>
      <xdr:spPr>
        <a:xfrm>
          <a:off x="7508875" y="4651376"/>
          <a:ext cx="1174753" cy="257969"/>
        </a:xfrm>
        <a:prstGeom prst="borderCallout1">
          <a:avLst>
            <a:gd name="adj1" fmla="val -22426"/>
            <a:gd name="adj2" fmla="val 55196"/>
            <a:gd name="adj3" fmla="val -187229"/>
            <a:gd name="adj4" fmla="val 12747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プルダウン選択</a:t>
          </a:r>
        </a:p>
      </xdr:txBody>
    </xdr:sp>
    <xdr:clientData/>
  </xdr:twoCellAnchor>
  <xdr:twoCellAnchor>
    <xdr:from>
      <xdr:col>19</xdr:col>
      <xdr:colOff>269875</xdr:colOff>
      <xdr:row>12</xdr:row>
      <xdr:rowOff>31750</xdr:rowOff>
    </xdr:from>
    <xdr:to>
      <xdr:col>23</xdr:col>
      <xdr:colOff>119063</xdr:colOff>
      <xdr:row>13</xdr:row>
      <xdr:rowOff>281783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283FE9BE-9FED-4B98-8243-CCEE6D4955FC}"/>
            </a:ext>
          </a:extLst>
        </xdr:cNvPr>
        <xdr:cNvSpPr/>
      </xdr:nvSpPr>
      <xdr:spPr>
        <a:xfrm>
          <a:off x="9191625" y="3341688"/>
          <a:ext cx="2373313" cy="805658"/>
        </a:xfrm>
        <a:prstGeom prst="borderCallout1">
          <a:avLst>
            <a:gd name="adj1" fmla="val -22426"/>
            <a:gd name="adj2" fmla="val 55196"/>
            <a:gd name="adj3" fmla="val -91548"/>
            <a:gd name="adj4" fmla="val 3600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2026/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○○のように</a:t>
          </a:r>
          <a:r>
            <a:rPr kumimoji="0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西暦から打ち込んでください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年齢・学年が自動で表示されます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793750</xdr:colOff>
      <xdr:row>26</xdr:row>
      <xdr:rowOff>222249</xdr:rowOff>
    </xdr:from>
    <xdr:to>
      <xdr:col>23</xdr:col>
      <xdr:colOff>567530</xdr:colOff>
      <xdr:row>28</xdr:row>
      <xdr:rowOff>115095</xdr:rowOff>
    </xdr:to>
    <xdr:sp macro="" textlink="">
      <xdr:nvSpPr>
        <xdr:cNvPr id="11" name="吹き出し: 線 10">
          <a:extLst>
            <a:ext uri="{FF2B5EF4-FFF2-40B4-BE49-F238E27FC236}">
              <a16:creationId xmlns:a16="http://schemas.microsoft.com/office/drawing/2014/main" id="{F3B553D7-E712-4BEC-A36A-8C627487F82C}"/>
            </a:ext>
          </a:extLst>
        </xdr:cNvPr>
        <xdr:cNvSpPr/>
      </xdr:nvSpPr>
      <xdr:spPr>
        <a:xfrm>
          <a:off x="10072688" y="10406062"/>
          <a:ext cx="1940717" cy="543721"/>
        </a:xfrm>
        <a:prstGeom prst="borderCallout1">
          <a:avLst>
            <a:gd name="adj1" fmla="val 115351"/>
            <a:gd name="adj2" fmla="val 28677"/>
            <a:gd name="adj3" fmla="val 161784"/>
            <a:gd name="adj4" fmla="val 341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chemeClr val="tx2"/>
              </a:solidFill>
            </a:rPr>
            <a:t>2026/</a:t>
          </a:r>
          <a:r>
            <a:rPr kumimoji="1" lang="ja-JP" altLang="en-US" sz="1100">
              <a:solidFill>
                <a:schemeClr val="tx2"/>
              </a:solidFill>
            </a:rPr>
            <a:t>○</a:t>
          </a:r>
          <a:r>
            <a:rPr kumimoji="1" lang="en-US" altLang="ja-JP" sz="1100">
              <a:solidFill>
                <a:schemeClr val="tx2"/>
              </a:solidFill>
            </a:rPr>
            <a:t>/</a:t>
          </a:r>
          <a:r>
            <a:rPr kumimoji="1" lang="ja-JP" altLang="en-US" sz="1100">
              <a:solidFill>
                <a:schemeClr val="tx2"/>
              </a:solidFill>
            </a:rPr>
            <a:t>○○のように</a:t>
          </a:r>
          <a:endParaRPr kumimoji="1" lang="en-US" altLang="ja-JP" sz="1100">
            <a:solidFill>
              <a:schemeClr val="tx2"/>
            </a:solidFill>
          </a:endParaRPr>
        </a:p>
        <a:p>
          <a:pPr algn="ctr"/>
          <a:r>
            <a:rPr kumimoji="1" lang="ja-JP" altLang="en-US" sz="1100">
              <a:solidFill>
                <a:schemeClr val="tx2"/>
              </a:solidFill>
            </a:rPr>
            <a:t>西暦から打ち込んでください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  <xdr:twoCellAnchor>
    <xdr:from>
      <xdr:col>24</xdr:col>
      <xdr:colOff>309563</xdr:colOff>
      <xdr:row>29</xdr:row>
      <xdr:rowOff>190501</xdr:rowOff>
    </xdr:from>
    <xdr:to>
      <xdr:col>25</xdr:col>
      <xdr:colOff>916781</xdr:colOff>
      <xdr:row>31</xdr:row>
      <xdr:rowOff>198438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CE27DAE8-92C3-4D5F-9B70-6BCEADABAC4F}"/>
            </a:ext>
          </a:extLst>
        </xdr:cNvPr>
        <xdr:cNvSpPr/>
      </xdr:nvSpPr>
      <xdr:spPr>
        <a:xfrm>
          <a:off x="13057188" y="11350626"/>
          <a:ext cx="1726406" cy="658812"/>
        </a:xfrm>
        <a:prstGeom prst="rect">
          <a:avLst/>
        </a:prstGeom>
        <a:solidFill>
          <a:srgbClr val="FFFF00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連絡可能な電話番号およびメールアドレスを記入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8EEB1-B56E-44B8-BFF1-4599BD21F756}">
  <sheetPr>
    <tabColor rgb="FFFF0000"/>
    <pageSetUpPr fitToPage="1"/>
  </sheetPr>
  <dimension ref="B1:AG33"/>
  <sheetViews>
    <sheetView showGridLines="0" tabSelected="1" zoomScale="80" zoomScaleNormal="80" workbookViewId="0">
      <selection activeCell="C13" sqref="C13"/>
    </sheetView>
  </sheetViews>
  <sheetFormatPr defaultColWidth="9" defaultRowHeight="12" x14ac:dyDescent="0.2"/>
  <cols>
    <col min="1" max="1" width="1.08984375" style="3" customWidth="1"/>
    <col min="2" max="2" width="3.36328125" style="3" customWidth="1"/>
    <col min="3" max="3" width="18.453125" style="3" customWidth="1"/>
    <col min="4" max="5" width="9" style="3"/>
    <col min="6" max="6" width="3.08984375" style="3" customWidth="1"/>
    <col min="7" max="7" width="9" style="3"/>
    <col min="8" max="8" width="3.08984375" style="3" customWidth="1"/>
    <col min="9" max="9" width="9" style="3"/>
    <col min="10" max="10" width="3.08984375" style="3" customWidth="1"/>
    <col min="11" max="11" width="9" style="3"/>
    <col min="12" max="12" width="3.08984375" style="3" customWidth="1"/>
    <col min="13" max="13" width="9" style="3"/>
    <col min="14" max="14" width="3.08984375" style="3" customWidth="1"/>
    <col min="15" max="15" width="9" style="3"/>
    <col min="16" max="16" width="3.08984375" style="3" customWidth="1"/>
    <col min="17" max="17" width="9" style="3"/>
    <col min="18" max="18" width="3.08984375" style="3" customWidth="1"/>
    <col min="19" max="19" width="11.453125" style="3" customWidth="1"/>
    <col min="20" max="20" width="5.08984375" style="3" bestFit="1" customWidth="1"/>
    <col min="21" max="21" width="13.08984375" style="3" customWidth="1"/>
    <col min="22" max="23" width="9" style="3"/>
    <col min="24" max="24" width="18.6328125" style="3" customWidth="1"/>
    <col min="25" max="25" width="16" style="3" customWidth="1"/>
    <col min="26" max="26" width="18.08984375" style="3" customWidth="1"/>
    <col min="27" max="30" width="9" style="3"/>
    <col min="31" max="33" width="0" style="3" hidden="1" customWidth="1"/>
    <col min="34" max="16384" width="9" style="3"/>
  </cols>
  <sheetData>
    <row r="1" spans="2:33" ht="7.5" customHeight="1" x14ac:dyDescent="0.2"/>
    <row r="2" spans="2:33" ht="25.5" customHeight="1" x14ac:dyDescent="0.2">
      <c r="B2" s="186" t="s">
        <v>9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</row>
    <row r="3" spans="2:33" ht="25.5" customHeight="1" x14ac:dyDescent="0.2">
      <c r="B3" s="186" t="s">
        <v>53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</row>
    <row r="5" spans="2:33" ht="18.75" customHeight="1" x14ac:dyDescent="0.2">
      <c r="B5" s="197" t="s">
        <v>58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U5" s="187"/>
      <c r="V5" s="187"/>
      <c r="W5" s="187"/>
      <c r="X5" s="187"/>
      <c r="Y5" s="187"/>
      <c r="Z5" s="187"/>
    </row>
    <row r="6" spans="2:33" ht="12" customHeight="1" x14ac:dyDescent="0.2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2:33" ht="18.75" customHeight="1" x14ac:dyDescent="0.2">
      <c r="B7" s="26"/>
      <c r="C7" s="77" t="s">
        <v>57</v>
      </c>
      <c r="D7" s="232" t="s">
        <v>59</v>
      </c>
      <c r="E7" s="232"/>
      <c r="F7" s="232"/>
      <c r="G7" s="232"/>
      <c r="H7" s="232"/>
      <c r="I7" s="198" t="s">
        <v>13</v>
      </c>
      <c r="J7" s="198"/>
      <c r="K7" s="233" t="s">
        <v>60</v>
      </c>
      <c r="L7" s="233"/>
      <c r="M7" s="233"/>
      <c r="N7" s="233"/>
      <c r="O7" s="233"/>
      <c r="P7" s="233"/>
      <c r="Y7" s="7" t="s">
        <v>31</v>
      </c>
      <c r="Z7" s="111" t="s">
        <v>61</v>
      </c>
    </row>
    <row r="8" spans="2:33" ht="12" customHeight="1" thickBot="1" x14ac:dyDescent="0.25">
      <c r="Z8" s="27"/>
    </row>
    <row r="9" spans="2:33" ht="18.75" customHeight="1" x14ac:dyDescent="0.2">
      <c r="B9" s="188" t="s">
        <v>10</v>
      </c>
      <c r="C9" s="184" t="s">
        <v>11</v>
      </c>
      <c r="D9" s="190" t="s">
        <v>54</v>
      </c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3"/>
      <c r="T9" s="184" t="s">
        <v>0</v>
      </c>
      <c r="U9" s="184" t="s">
        <v>14</v>
      </c>
      <c r="V9" s="184" t="s">
        <v>1</v>
      </c>
      <c r="W9" s="184" t="s">
        <v>2</v>
      </c>
      <c r="X9" s="184" t="s">
        <v>12</v>
      </c>
      <c r="Y9" s="184"/>
      <c r="Z9" s="194" t="s">
        <v>15</v>
      </c>
    </row>
    <row r="10" spans="2:33" ht="22.5" customHeight="1" thickBot="1" x14ac:dyDescent="0.25">
      <c r="B10" s="189"/>
      <c r="C10" s="185"/>
      <c r="D10" s="191"/>
      <c r="E10" s="24">
        <v>46168</v>
      </c>
      <c r="F10" s="25" t="str">
        <f>IF(E10="","",TEXT(E10,"aaa"))</f>
        <v>火</v>
      </c>
      <c r="G10" s="24">
        <v>46169</v>
      </c>
      <c r="H10" s="25" t="str">
        <f>IF(G10="","",TEXT(G10,"aaa"))</f>
        <v>水</v>
      </c>
      <c r="I10" s="24">
        <v>46170</v>
      </c>
      <c r="J10" s="25" t="str">
        <f>IF(I10="","",TEXT(I10,"aaa"))</f>
        <v>木</v>
      </c>
      <c r="K10" s="24">
        <v>46171</v>
      </c>
      <c r="L10" s="25" t="str">
        <f>IF(K10="","",TEXT(K10,"aaa"))</f>
        <v>金</v>
      </c>
      <c r="M10" s="24">
        <v>46172</v>
      </c>
      <c r="N10" s="25" t="str">
        <f>IF(M10="","",TEXT(M10,"aaa"))</f>
        <v>土</v>
      </c>
      <c r="O10" s="200"/>
      <c r="P10" s="201"/>
      <c r="Q10" s="200"/>
      <c r="R10" s="202"/>
      <c r="S10" s="75" t="s">
        <v>3</v>
      </c>
      <c r="T10" s="185"/>
      <c r="U10" s="185"/>
      <c r="V10" s="185"/>
      <c r="W10" s="196"/>
      <c r="X10" s="28" t="s">
        <v>5</v>
      </c>
      <c r="Y10" s="29" t="s">
        <v>13</v>
      </c>
      <c r="Z10" s="195"/>
    </row>
    <row r="11" spans="2:33" ht="43.5" customHeight="1" thickTop="1" x14ac:dyDescent="0.2">
      <c r="B11" s="30">
        <v>1</v>
      </c>
      <c r="C11" s="88" t="s">
        <v>48</v>
      </c>
      <c r="D11" s="89" t="s">
        <v>55</v>
      </c>
      <c r="E11" s="230" t="s">
        <v>52</v>
      </c>
      <c r="F11" s="231"/>
      <c r="G11" s="230" t="s">
        <v>52</v>
      </c>
      <c r="H11" s="231"/>
      <c r="I11" s="230" t="s">
        <v>52</v>
      </c>
      <c r="J11" s="231"/>
      <c r="K11" s="230" t="s">
        <v>52</v>
      </c>
      <c r="L11" s="231"/>
      <c r="M11" s="230" t="s">
        <v>52</v>
      </c>
      <c r="N11" s="231"/>
      <c r="O11" s="180"/>
      <c r="P11" s="181"/>
      <c r="Q11" s="180"/>
      <c r="R11" s="183"/>
      <c r="S11" s="32">
        <f>IF(C11="","",IF(OR(D11="C",D11="D",D11="推薦"),COUNTA(E11:L11)*$Y$26,COUNTA(E11:L11)*$Y$25))</f>
        <v>32000</v>
      </c>
      <c r="T11" s="103" t="s">
        <v>32</v>
      </c>
      <c r="U11" s="104">
        <v>39941</v>
      </c>
      <c r="V11" s="33">
        <f t="shared" ref="V11:V22" si="0">IF(C11="","",DATEDIF(U11,$Z$7,"Y"))</f>
        <v>16</v>
      </c>
      <c r="W11" s="31" t="str">
        <f t="shared" ref="W11:W22" ca="1" si="1">IF(C11="","",VLOOKUP(DATEDIF(U11,$AG$11,"Y"),$AE$11:$AF$24,2,TRUE))</f>
        <v>高2</v>
      </c>
      <c r="X11" s="94" t="s">
        <v>49</v>
      </c>
      <c r="Y11" s="95" t="s">
        <v>62</v>
      </c>
      <c r="Z11" s="96"/>
      <c r="AA11" s="81" t="str">
        <f>D11</f>
        <v>日本選手権</v>
      </c>
      <c r="AB11" s="82">
        <f>COUNTA(E11:L11)</f>
        <v>4</v>
      </c>
      <c r="AE11" s="3">
        <v>6</v>
      </c>
      <c r="AF11" s="3" t="s">
        <v>17</v>
      </c>
      <c r="AG11" s="4">
        <f ca="1">DATE(YEAR(TODAY())-(MONTH(TODAY())&lt;=3)*1,4,1)</f>
        <v>46113</v>
      </c>
    </row>
    <row r="12" spans="2:33" ht="43.5" customHeight="1" x14ac:dyDescent="0.2">
      <c r="B12" s="34">
        <v>2</v>
      </c>
      <c r="C12" s="90"/>
      <c r="D12" s="91"/>
      <c r="E12" s="228"/>
      <c r="F12" s="229"/>
      <c r="G12" s="228"/>
      <c r="H12" s="229"/>
      <c r="I12" s="228"/>
      <c r="J12" s="229"/>
      <c r="K12" s="228"/>
      <c r="L12" s="229"/>
      <c r="M12" s="228"/>
      <c r="N12" s="229"/>
      <c r="O12" s="176"/>
      <c r="P12" s="177"/>
      <c r="Q12" s="176"/>
      <c r="R12" s="182"/>
      <c r="S12" s="32" t="str">
        <f t="shared" ref="S12:S21" si="2">IF(C12="","",IF(OR(D12="C",D12="D",D12="推薦"),COUNTA(E12:L12)*$Y$26,COUNTA(E12:L12)*$Y$25))</f>
        <v/>
      </c>
      <c r="T12" s="90"/>
      <c r="U12" s="105"/>
      <c r="V12" s="35" t="str">
        <f t="shared" si="0"/>
        <v/>
      </c>
      <c r="W12" s="35" t="str">
        <f t="shared" si="1"/>
        <v/>
      </c>
      <c r="X12" s="97"/>
      <c r="Y12" s="98"/>
      <c r="Z12" s="99"/>
      <c r="AA12" s="81">
        <f t="shared" ref="AA12:AA22" si="3">D12</f>
        <v>0</v>
      </c>
      <c r="AB12" s="82">
        <f t="shared" ref="AB12:AB22" si="4">COUNTA(E12:R12)</f>
        <v>0</v>
      </c>
      <c r="AE12" s="3">
        <v>7</v>
      </c>
      <c r="AF12" s="3" t="s">
        <v>18</v>
      </c>
    </row>
    <row r="13" spans="2:33" ht="43.5" customHeight="1" x14ac:dyDescent="0.2">
      <c r="B13" s="34">
        <v>3</v>
      </c>
      <c r="C13" s="90"/>
      <c r="D13" s="91"/>
      <c r="E13" s="228"/>
      <c r="F13" s="229"/>
      <c r="G13" s="228"/>
      <c r="H13" s="229"/>
      <c r="I13" s="228"/>
      <c r="J13" s="229"/>
      <c r="K13" s="228"/>
      <c r="L13" s="229"/>
      <c r="M13" s="228"/>
      <c r="N13" s="229"/>
      <c r="O13" s="176"/>
      <c r="P13" s="177"/>
      <c r="Q13" s="176"/>
      <c r="R13" s="182"/>
      <c r="S13" s="32" t="str">
        <f t="shared" si="2"/>
        <v/>
      </c>
      <c r="T13" s="90"/>
      <c r="U13" s="105"/>
      <c r="V13" s="35" t="str">
        <f t="shared" si="0"/>
        <v/>
      </c>
      <c r="W13" s="35" t="str">
        <f t="shared" si="1"/>
        <v/>
      </c>
      <c r="X13" s="97"/>
      <c r="Y13" s="98"/>
      <c r="Z13" s="99"/>
      <c r="AA13" s="81">
        <f t="shared" si="3"/>
        <v>0</v>
      </c>
      <c r="AB13" s="82">
        <f t="shared" si="4"/>
        <v>0</v>
      </c>
      <c r="AE13" s="3">
        <v>8</v>
      </c>
      <c r="AF13" s="3" t="s">
        <v>19</v>
      </c>
    </row>
    <row r="14" spans="2:33" ht="43.5" customHeight="1" x14ac:dyDescent="0.2">
      <c r="B14" s="34">
        <v>4</v>
      </c>
      <c r="C14" s="90"/>
      <c r="D14" s="91"/>
      <c r="E14" s="228"/>
      <c r="F14" s="229"/>
      <c r="G14" s="228"/>
      <c r="H14" s="229"/>
      <c r="I14" s="228"/>
      <c r="J14" s="229"/>
      <c r="K14" s="228"/>
      <c r="L14" s="229"/>
      <c r="M14" s="228"/>
      <c r="N14" s="229"/>
      <c r="O14" s="176"/>
      <c r="P14" s="177"/>
      <c r="Q14" s="176"/>
      <c r="R14" s="182"/>
      <c r="S14" s="32" t="str">
        <f t="shared" si="2"/>
        <v/>
      </c>
      <c r="T14" s="90"/>
      <c r="U14" s="105"/>
      <c r="V14" s="35" t="str">
        <f t="shared" si="0"/>
        <v/>
      </c>
      <c r="W14" s="35" t="str">
        <f t="shared" si="1"/>
        <v/>
      </c>
      <c r="X14" s="97"/>
      <c r="Y14" s="98"/>
      <c r="Z14" s="99"/>
      <c r="AA14" s="81">
        <f t="shared" si="3"/>
        <v>0</v>
      </c>
      <c r="AB14" s="82">
        <f t="shared" si="4"/>
        <v>0</v>
      </c>
      <c r="AE14" s="3">
        <v>9</v>
      </c>
      <c r="AF14" s="3" t="s">
        <v>20</v>
      </c>
    </row>
    <row r="15" spans="2:33" ht="43.5" customHeight="1" x14ac:dyDescent="0.2">
      <c r="B15" s="34">
        <v>5</v>
      </c>
      <c r="C15" s="90"/>
      <c r="D15" s="91"/>
      <c r="E15" s="228"/>
      <c r="F15" s="229"/>
      <c r="G15" s="228"/>
      <c r="H15" s="229"/>
      <c r="I15" s="228"/>
      <c r="J15" s="229"/>
      <c r="K15" s="228"/>
      <c r="L15" s="229"/>
      <c r="M15" s="228"/>
      <c r="N15" s="229"/>
      <c r="O15" s="176"/>
      <c r="P15" s="177"/>
      <c r="Q15" s="176"/>
      <c r="R15" s="182"/>
      <c r="S15" s="32" t="str">
        <f t="shared" si="2"/>
        <v/>
      </c>
      <c r="T15" s="90"/>
      <c r="U15" s="105"/>
      <c r="V15" s="35" t="str">
        <f t="shared" si="0"/>
        <v/>
      </c>
      <c r="W15" s="35" t="str">
        <f t="shared" si="1"/>
        <v/>
      </c>
      <c r="X15" s="97"/>
      <c r="Y15" s="98"/>
      <c r="Z15" s="99"/>
      <c r="AA15" s="81">
        <f t="shared" si="3"/>
        <v>0</v>
      </c>
      <c r="AB15" s="82">
        <f t="shared" si="4"/>
        <v>0</v>
      </c>
      <c r="AE15" s="3">
        <v>10</v>
      </c>
      <c r="AF15" s="3" t="s">
        <v>21</v>
      </c>
    </row>
    <row r="16" spans="2:33" ht="43.5" customHeight="1" x14ac:dyDescent="0.2">
      <c r="B16" s="34">
        <v>6</v>
      </c>
      <c r="C16" s="90"/>
      <c r="D16" s="91"/>
      <c r="E16" s="228"/>
      <c r="F16" s="229"/>
      <c r="G16" s="228"/>
      <c r="H16" s="229"/>
      <c r="I16" s="228"/>
      <c r="J16" s="229"/>
      <c r="K16" s="228"/>
      <c r="L16" s="229"/>
      <c r="M16" s="228"/>
      <c r="N16" s="229"/>
      <c r="O16" s="176"/>
      <c r="P16" s="177"/>
      <c r="Q16" s="176"/>
      <c r="R16" s="182"/>
      <c r="S16" s="32" t="str">
        <f t="shared" si="2"/>
        <v/>
      </c>
      <c r="T16" s="90"/>
      <c r="U16" s="105"/>
      <c r="V16" s="35" t="str">
        <f t="shared" si="0"/>
        <v/>
      </c>
      <c r="W16" s="35" t="str">
        <f t="shared" si="1"/>
        <v/>
      </c>
      <c r="X16" s="97"/>
      <c r="Y16" s="98"/>
      <c r="Z16" s="99"/>
      <c r="AA16" s="81">
        <f t="shared" si="3"/>
        <v>0</v>
      </c>
      <c r="AB16" s="82">
        <f t="shared" si="4"/>
        <v>0</v>
      </c>
      <c r="AE16" s="3">
        <v>11</v>
      </c>
      <c r="AF16" s="3" t="s">
        <v>22</v>
      </c>
    </row>
    <row r="17" spans="2:32" ht="43.5" customHeight="1" x14ac:dyDescent="0.2">
      <c r="B17" s="34">
        <v>7</v>
      </c>
      <c r="C17" s="90"/>
      <c r="D17" s="91"/>
      <c r="E17" s="228"/>
      <c r="F17" s="229"/>
      <c r="G17" s="228"/>
      <c r="H17" s="229"/>
      <c r="I17" s="228"/>
      <c r="J17" s="229"/>
      <c r="K17" s="228"/>
      <c r="L17" s="229"/>
      <c r="M17" s="228"/>
      <c r="N17" s="229"/>
      <c r="O17" s="176"/>
      <c r="P17" s="177"/>
      <c r="Q17" s="176"/>
      <c r="R17" s="182"/>
      <c r="S17" s="32" t="str">
        <f t="shared" si="2"/>
        <v/>
      </c>
      <c r="T17" s="90"/>
      <c r="U17" s="105"/>
      <c r="V17" s="35" t="str">
        <f t="shared" si="0"/>
        <v/>
      </c>
      <c r="W17" s="35" t="str">
        <f t="shared" si="1"/>
        <v/>
      </c>
      <c r="X17" s="97"/>
      <c r="Y17" s="98"/>
      <c r="Z17" s="99"/>
      <c r="AA17" s="81">
        <f t="shared" si="3"/>
        <v>0</v>
      </c>
      <c r="AB17" s="82">
        <f t="shared" si="4"/>
        <v>0</v>
      </c>
      <c r="AE17" s="3">
        <v>12</v>
      </c>
      <c r="AF17" s="3" t="s">
        <v>23</v>
      </c>
    </row>
    <row r="18" spans="2:32" ht="43.5" customHeight="1" x14ac:dyDescent="0.2">
      <c r="B18" s="34">
        <v>8</v>
      </c>
      <c r="C18" s="90"/>
      <c r="D18" s="91"/>
      <c r="E18" s="228"/>
      <c r="F18" s="229"/>
      <c r="G18" s="228"/>
      <c r="H18" s="229"/>
      <c r="I18" s="228"/>
      <c r="J18" s="229"/>
      <c r="K18" s="228"/>
      <c r="L18" s="229"/>
      <c r="M18" s="228"/>
      <c r="N18" s="229"/>
      <c r="O18" s="176"/>
      <c r="P18" s="177"/>
      <c r="Q18" s="176"/>
      <c r="R18" s="182"/>
      <c r="S18" s="32" t="str">
        <f t="shared" si="2"/>
        <v/>
      </c>
      <c r="T18" s="90"/>
      <c r="U18" s="105"/>
      <c r="V18" s="35" t="str">
        <f t="shared" si="0"/>
        <v/>
      </c>
      <c r="W18" s="35" t="str">
        <f t="shared" si="1"/>
        <v/>
      </c>
      <c r="X18" s="97"/>
      <c r="Y18" s="98"/>
      <c r="Z18" s="99"/>
      <c r="AA18" s="81">
        <f t="shared" si="3"/>
        <v>0</v>
      </c>
      <c r="AB18" s="82">
        <f t="shared" si="4"/>
        <v>0</v>
      </c>
      <c r="AE18" s="3">
        <v>13</v>
      </c>
      <c r="AF18" s="3" t="s">
        <v>24</v>
      </c>
    </row>
    <row r="19" spans="2:32" ht="43.5" customHeight="1" x14ac:dyDescent="0.2">
      <c r="B19" s="34">
        <v>9</v>
      </c>
      <c r="C19" s="90"/>
      <c r="D19" s="91"/>
      <c r="E19" s="228"/>
      <c r="F19" s="229"/>
      <c r="G19" s="228"/>
      <c r="H19" s="229"/>
      <c r="I19" s="228"/>
      <c r="J19" s="229"/>
      <c r="K19" s="228"/>
      <c r="L19" s="229"/>
      <c r="M19" s="228"/>
      <c r="N19" s="229"/>
      <c r="O19" s="176"/>
      <c r="P19" s="177"/>
      <c r="Q19" s="176"/>
      <c r="R19" s="182"/>
      <c r="S19" s="32" t="str">
        <f t="shared" si="2"/>
        <v/>
      </c>
      <c r="T19" s="90"/>
      <c r="U19" s="105"/>
      <c r="V19" s="35" t="str">
        <f t="shared" si="0"/>
        <v/>
      </c>
      <c r="W19" s="35" t="str">
        <f t="shared" si="1"/>
        <v/>
      </c>
      <c r="X19" s="97"/>
      <c r="Y19" s="98"/>
      <c r="Z19" s="99"/>
      <c r="AA19" s="81">
        <f t="shared" si="3"/>
        <v>0</v>
      </c>
      <c r="AB19" s="82">
        <f t="shared" si="4"/>
        <v>0</v>
      </c>
      <c r="AE19" s="3">
        <v>14</v>
      </c>
      <c r="AF19" s="3" t="s">
        <v>25</v>
      </c>
    </row>
    <row r="20" spans="2:32" ht="43.5" customHeight="1" x14ac:dyDescent="0.2">
      <c r="B20" s="34">
        <v>10</v>
      </c>
      <c r="C20" s="90"/>
      <c r="D20" s="91"/>
      <c r="E20" s="228"/>
      <c r="F20" s="229"/>
      <c r="G20" s="228"/>
      <c r="H20" s="229"/>
      <c r="I20" s="228"/>
      <c r="J20" s="229"/>
      <c r="K20" s="228"/>
      <c r="L20" s="229"/>
      <c r="M20" s="228"/>
      <c r="N20" s="229"/>
      <c r="O20" s="176"/>
      <c r="P20" s="177"/>
      <c r="Q20" s="176"/>
      <c r="R20" s="182"/>
      <c r="S20" s="32" t="str">
        <f t="shared" si="2"/>
        <v/>
      </c>
      <c r="T20" s="90"/>
      <c r="U20" s="105"/>
      <c r="V20" s="35" t="str">
        <f t="shared" si="0"/>
        <v/>
      </c>
      <c r="W20" s="35" t="str">
        <f t="shared" si="1"/>
        <v/>
      </c>
      <c r="X20" s="97"/>
      <c r="Y20" s="98"/>
      <c r="Z20" s="99"/>
      <c r="AA20" s="81">
        <f t="shared" si="3"/>
        <v>0</v>
      </c>
      <c r="AB20" s="82">
        <f t="shared" si="4"/>
        <v>0</v>
      </c>
      <c r="AE20" s="3">
        <v>15</v>
      </c>
      <c r="AF20" s="3" t="s">
        <v>26</v>
      </c>
    </row>
    <row r="21" spans="2:32" ht="43.5" customHeight="1" x14ac:dyDescent="0.2">
      <c r="B21" s="34">
        <v>11</v>
      </c>
      <c r="C21" s="90"/>
      <c r="D21" s="91"/>
      <c r="E21" s="228"/>
      <c r="F21" s="229"/>
      <c r="G21" s="228"/>
      <c r="H21" s="229"/>
      <c r="I21" s="228"/>
      <c r="J21" s="229"/>
      <c r="K21" s="228"/>
      <c r="L21" s="229"/>
      <c r="M21" s="228"/>
      <c r="N21" s="229"/>
      <c r="O21" s="176"/>
      <c r="P21" s="177"/>
      <c r="Q21" s="176"/>
      <c r="R21" s="182"/>
      <c r="S21" s="32" t="str">
        <f t="shared" si="2"/>
        <v/>
      </c>
      <c r="T21" s="90"/>
      <c r="U21" s="105"/>
      <c r="V21" s="35" t="str">
        <f t="shared" si="0"/>
        <v/>
      </c>
      <c r="W21" s="35" t="str">
        <f t="shared" si="1"/>
        <v/>
      </c>
      <c r="X21" s="97"/>
      <c r="Y21" s="98"/>
      <c r="Z21" s="99"/>
      <c r="AA21" s="81">
        <f t="shared" si="3"/>
        <v>0</v>
      </c>
      <c r="AB21" s="82">
        <f t="shared" si="4"/>
        <v>0</v>
      </c>
      <c r="AE21" s="3">
        <v>16</v>
      </c>
      <c r="AF21" s="3" t="s">
        <v>27</v>
      </c>
    </row>
    <row r="22" spans="2:32" ht="43.5" customHeight="1" thickBot="1" x14ac:dyDescent="0.25">
      <c r="B22" s="36">
        <v>12</v>
      </c>
      <c r="C22" s="92"/>
      <c r="D22" s="93"/>
      <c r="E22" s="226"/>
      <c r="F22" s="227"/>
      <c r="G22" s="226"/>
      <c r="H22" s="227"/>
      <c r="I22" s="226"/>
      <c r="J22" s="227"/>
      <c r="K22" s="226"/>
      <c r="L22" s="227"/>
      <c r="M22" s="226"/>
      <c r="N22" s="227"/>
      <c r="O22" s="167"/>
      <c r="P22" s="168"/>
      <c r="Q22" s="167"/>
      <c r="R22" s="169"/>
      <c r="S22" s="38" t="str">
        <f>IF(C22="","",IF(OR(D22="C",D22="D",D22="推薦"),COUNTA(E22:L22)*$Y$26,COUNTA(E22:L22)*$Y$25))</f>
        <v/>
      </c>
      <c r="T22" s="92"/>
      <c r="U22" s="106"/>
      <c r="V22" s="37" t="str">
        <f t="shared" si="0"/>
        <v/>
      </c>
      <c r="W22" s="37" t="str">
        <f t="shared" si="1"/>
        <v/>
      </c>
      <c r="X22" s="100"/>
      <c r="Y22" s="101"/>
      <c r="Z22" s="102"/>
      <c r="AA22" s="81">
        <f t="shared" si="3"/>
        <v>0</v>
      </c>
      <c r="AB22" s="82">
        <f t="shared" si="4"/>
        <v>0</v>
      </c>
      <c r="AE22" s="3">
        <v>17</v>
      </c>
      <c r="AF22" s="3" t="s">
        <v>28</v>
      </c>
    </row>
    <row r="23" spans="2:32" ht="33.75" customHeight="1" thickBot="1" x14ac:dyDescent="0.25">
      <c r="B23" s="146" t="s">
        <v>4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39">
        <f>SUM(S11:S22)</f>
        <v>32000</v>
      </c>
      <c r="T23" s="148"/>
      <c r="U23" s="148"/>
      <c r="V23" s="148"/>
      <c r="W23" s="148"/>
      <c r="X23" s="148"/>
      <c r="Y23" s="148"/>
      <c r="Z23" s="149"/>
    </row>
    <row r="24" spans="2:32" ht="18.75" customHeight="1" thickBot="1" x14ac:dyDescent="0.25">
      <c r="B24" s="164" t="s">
        <v>33</v>
      </c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78" t="s">
        <v>51</v>
      </c>
      <c r="Z24" s="76"/>
      <c r="AE24" s="3">
        <v>18</v>
      </c>
      <c r="AF24" s="3" t="s">
        <v>29</v>
      </c>
    </row>
    <row r="25" spans="2:32" ht="25.5" customHeight="1" thickBot="1" x14ac:dyDescent="0.25">
      <c r="B25" s="40" t="s">
        <v>10</v>
      </c>
      <c r="C25" s="41" t="s">
        <v>5</v>
      </c>
      <c r="D25" s="42" t="s">
        <v>0</v>
      </c>
      <c r="E25" s="43">
        <f t="shared" ref="E25:N25" si="5">IF(E10="","",E10)</f>
        <v>46168</v>
      </c>
      <c r="F25" s="44" t="str">
        <f t="shared" si="5"/>
        <v>火</v>
      </c>
      <c r="G25" s="43">
        <f t="shared" si="5"/>
        <v>46169</v>
      </c>
      <c r="H25" s="44" t="str">
        <f t="shared" si="5"/>
        <v>水</v>
      </c>
      <c r="I25" s="73">
        <f t="shared" si="5"/>
        <v>46170</v>
      </c>
      <c r="J25" s="44" t="str">
        <f t="shared" si="5"/>
        <v>木</v>
      </c>
      <c r="K25" s="73">
        <f t="shared" si="5"/>
        <v>46171</v>
      </c>
      <c r="L25" s="44" t="str">
        <f t="shared" si="5"/>
        <v>金</v>
      </c>
      <c r="M25" s="83">
        <f t="shared" si="5"/>
        <v>46172</v>
      </c>
      <c r="N25" s="84" t="str">
        <f t="shared" si="5"/>
        <v>土</v>
      </c>
      <c r="O25" s="170"/>
      <c r="P25" s="171"/>
      <c r="Q25" s="172"/>
      <c r="R25" s="173"/>
      <c r="S25" s="41" t="s">
        <v>14</v>
      </c>
      <c r="T25" s="41" t="s">
        <v>1</v>
      </c>
      <c r="U25" s="41" t="s">
        <v>39</v>
      </c>
      <c r="V25" s="162" t="s">
        <v>15</v>
      </c>
      <c r="W25" s="163"/>
      <c r="X25" s="45"/>
      <c r="Y25" s="48">
        <v>8000</v>
      </c>
      <c r="Z25" s="8">
        <f>SUMIF($AA$11:$AA$22,"日本選手権",$AB$11:$AB$22)</f>
        <v>4</v>
      </c>
    </row>
    <row r="26" spans="2:32" ht="25.5" customHeight="1" thickTop="1" x14ac:dyDescent="0.2">
      <c r="B26" s="46">
        <v>1</v>
      </c>
      <c r="C26" s="107"/>
      <c r="D26" s="103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160"/>
      <c r="P26" s="160"/>
      <c r="Q26" s="160"/>
      <c r="R26" s="161"/>
      <c r="S26" s="110"/>
      <c r="T26" s="47" t="str">
        <f>IF(C26="","",DATEDIF(S26,$Z$7,"Y"))</f>
        <v/>
      </c>
      <c r="U26" s="107"/>
      <c r="V26" s="220"/>
      <c r="W26" s="221"/>
      <c r="Y26" s="48">
        <v>0</v>
      </c>
      <c r="Z26" s="8">
        <f>SUMIF($AA$11:$AA$22,"C",$AB$11:$AB$22)+SUMIF($AA$11:$AA$22,"D",$AB$11:$AB$22)+SUMIF($AA$11:$AA$22,"推薦",$AB$11:$AB$22)</f>
        <v>0</v>
      </c>
    </row>
    <row r="27" spans="2:32" ht="25.5" customHeight="1" x14ac:dyDescent="0.2">
      <c r="B27" s="34">
        <v>2</v>
      </c>
      <c r="C27" s="108"/>
      <c r="D27" s="90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157"/>
      <c r="P27" s="157"/>
      <c r="Q27" s="157"/>
      <c r="R27" s="158"/>
      <c r="S27" s="108"/>
      <c r="T27" s="49" t="str">
        <f>IF(C27="","",DATEDIF(S27,$Z$7,"Y"))</f>
        <v/>
      </c>
      <c r="U27" s="108"/>
      <c r="V27" s="223"/>
      <c r="W27" s="224"/>
      <c r="Y27" s="48"/>
      <c r="Z27" s="8" t="str">
        <f>IF(Y27="","",COUNTIF($E$11:$R$22,Y27))</f>
        <v/>
      </c>
    </row>
    <row r="28" spans="2:32" ht="25.5" customHeight="1" thickBot="1" x14ac:dyDescent="0.25">
      <c r="B28" s="36">
        <v>3</v>
      </c>
      <c r="C28" s="109"/>
      <c r="D28" s="92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144"/>
      <c r="P28" s="144"/>
      <c r="Q28" s="144"/>
      <c r="R28" s="145"/>
      <c r="S28" s="109"/>
      <c r="T28" s="50" t="str">
        <f>IF(C28="","",DATEDIF(S28,$Z$7,"Y"))</f>
        <v/>
      </c>
      <c r="U28" s="109"/>
      <c r="V28" s="217"/>
      <c r="W28" s="218"/>
      <c r="Y28" s="48"/>
      <c r="Z28" s="8" t="str">
        <f>IF(Y28="","",COUNTIF($E$11:$R$22,Y28))</f>
        <v/>
      </c>
    </row>
    <row r="29" spans="2:32" ht="25.5" customHeight="1" x14ac:dyDescent="0.2">
      <c r="C29" s="76"/>
      <c r="L29" s="51" t="s">
        <v>40</v>
      </c>
      <c r="Z29" s="52"/>
    </row>
    <row r="30" spans="2:32" ht="25.5" customHeight="1" x14ac:dyDescent="0.2">
      <c r="D30" s="113"/>
      <c r="E30" s="114"/>
      <c r="F30" s="114"/>
      <c r="G30" s="114"/>
      <c r="H30" s="114"/>
      <c r="I30" s="114"/>
      <c r="J30" s="114"/>
      <c r="L30" s="130" t="s">
        <v>38</v>
      </c>
      <c r="M30" s="131"/>
      <c r="N30" s="131"/>
      <c r="O30" s="132"/>
      <c r="P30" s="130" t="s">
        <v>37</v>
      </c>
      <c r="Q30" s="131"/>
      <c r="R30" s="131"/>
      <c r="S30" s="132"/>
      <c r="T30" s="130" t="s">
        <v>36</v>
      </c>
      <c r="U30" s="131"/>
      <c r="V30" s="132"/>
      <c r="W30" s="135" t="s">
        <v>35</v>
      </c>
      <c r="X30" s="21" t="s">
        <v>5</v>
      </c>
      <c r="Y30" s="203"/>
      <c r="Z30" s="203"/>
    </row>
    <row r="31" spans="2:32" ht="25.5" customHeight="1" x14ac:dyDescent="0.2">
      <c r="D31" s="113"/>
      <c r="E31" s="113"/>
      <c r="F31" s="113"/>
      <c r="G31" s="113"/>
      <c r="H31" s="113"/>
      <c r="I31" s="113"/>
      <c r="J31" s="113"/>
      <c r="L31" s="124">
        <f>IF(Y26="",0,Y26*Z26)+IF(Y27="",0,Y27*Z27)+IF(Y28="",0,Y28*Z28)+IF(Y25="",0,Y25*Z25)</f>
        <v>32000</v>
      </c>
      <c r="M31" s="125"/>
      <c r="N31" s="125"/>
      <c r="O31" s="126"/>
      <c r="P31" s="204"/>
      <c r="Q31" s="205"/>
      <c r="R31" s="205"/>
      <c r="S31" s="206"/>
      <c r="T31" s="210"/>
      <c r="U31" s="211"/>
      <c r="V31" s="212"/>
      <c r="W31" s="136"/>
      <c r="X31" s="21" t="s">
        <v>34</v>
      </c>
      <c r="Y31" s="203"/>
      <c r="Z31" s="203"/>
    </row>
    <row r="32" spans="2:32" ht="25.5" customHeight="1" x14ac:dyDescent="0.2">
      <c r="D32" s="115"/>
      <c r="E32" s="116"/>
      <c r="F32" s="116"/>
      <c r="G32" s="116"/>
      <c r="H32" s="116"/>
      <c r="I32" s="116"/>
      <c r="J32" s="116"/>
      <c r="L32" s="127"/>
      <c r="M32" s="128"/>
      <c r="N32" s="128"/>
      <c r="O32" s="129"/>
      <c r="P32" s="207"/>
      <c r="Q32" s="208"/>
      <c r="R32" s="208"/>
      <c r="S32" s="209"/>
      <c r="T32" s="213"/>
      <c r="U32" s="214"/>
      <c r="V32" s="215"/>
      <c r="W32" s="136"/>
      <c r="X32" s="21" t="s">
        <v>6</v>
      </c>
      <c r="Y32" s="216"/>
      <c r="Z32" s="203"/>
    </row>
    <row r="33" spans="4:23" ht="24" customHeight="1" x14ac:dyDescent="0.2">
      <c r="D33" s="116"/>
      <c r="E33" s="116"/>
      <c r="F33" s="116"/>
      <c r="G33" s="116"/>
      <c r="H33" s="116"/>
      <c r="I33" s="116"/>
      <c r="J33" s="116"/>
      <c r="L33" s="117" t="s">
        <v>7</v>
      </c>
      <c r="M33" s="117"/>
      <c r="N33" s="117"/>
      <c r="O33" s="117"/>
      <c r="P33" s="117"/>
      <c r="Q33" s="117"/>
      <c r="R33" s="117"/>
      <c r="S33" s="117"/>
      <c r="T33" s="9" t="s">
        <v>8</v>
      </c>
      <c r="U33" s="53"/>
      <c r="V33" s="53"/>
      <c r="W33" s="53"/>
    </row>
  </sheetData>
  <sheetProtection algorithmName="SHA-512" hashValue="YnyN8uWaETCf0/xKUWWwsxJJvEIARP5aYFaUJd9gHoU1bjnCUAbPN7Ik34OxAZtSa38kCAA6B7K+OEYad9xrKw==" saltValue="z/JiXABjU4ltNpjPX7OoHg==" spinCount="100000" sheet="1" selectLockedCells="1"/>
  <mergeCells count="148">
    <mergeCell ref="B2:Z2"/>
    <mergeCell ref="B3:Z3"/>
    <mergeCell ref="B5:R5"/>
    <mergeCell ref="U5:Z5"/>
    <mergeCell ref="D7:H7"/>
    <mergeCell ref="I7:J7"/>
    <mergeCell ref="K7:P7"/>
    <mergeCell ref="V9:V10"/>
    <mergeCell ref="W9:W10"/>
    <mergeCell ref="X9:Y9"/>
    <mergeCell ref="Z9:Z10"/>
    <mergeCell ref="O10:P10"/>
    <mergeCell ref="Q10:R10"/>
    <mergeCell ref="B9:B10"/>
    <mergeCell ref="C9:C10"/>
    <mergeCell ref="D9:D10"/>
    <mergeCell ref="E9:S9"/>
    <mergeCell ref="T9:T10"/>
    <mergeCell ref="U9:U10"/>
    <mergeCell ref="Q11:R11"/>
    <mergeCell ref="E12:F12"/>
    <mergeCell ref="G12:H12"/>
    <mergeCell ref="I12:J12"/>
    <mergeCell ref="K12:L12"/>
    <mergeCell ref="M12:N12"/>
    <mergeCell ref="O12:P12"/>
    <mergeCell ref="Q12:R12"/>
    <mergeCell ref="E11:F11"/>
    <mergeCell ref="G11:H11"/>
    <mergeCell ref="I11:J11"/>
    <mergeCell ref="K11:L11"/>
    <mergeCell ref="M11:N11"/>
    <mergeCell ref="O11:P11"/>
    <mergeCell ref="Q13:R13"/>
    <mergeCell ref="E14:F14"/>
    <mergeCell ref="G14:H14"/>
    <mergeCell ref="I14:J14"/>
    <mergeCell ref="K14:L14"/>
    <mergeCell ref="M14:N14"/>
    <mergeCell ref="O14:P14"/>
    <mergeCell ref="Q14:R14"/>
    <mergeCell ref="E13:F13"/>
    <mergeCell ref="G13:H13"/>
    <mergeCell ref="I13:J13"/>
    <mergeCell ref="K13:L13"/>
    <mergeCell ref="M13:N13"/>
    <mergeCell ref="O13:P13"/>
    <mergeCell ref="Q15:R15"/>
    <mergeCell ref="E16:F16"/>
    <mergeCell ref="G16:H16"/>
    <mergeCell ref="I16:J16"/>
    <mergeCell ref="K16:L16"/>
    <mergeCell ref="M16:N16"/>
    <mergeCell ref="O16:P16"/>
    <mergeCell ref="Q16:R16"/>
    <mergeCell ref="E15:F15"/>
    <mergeCell ref="G15:H15"/>
    <mergeCell ref="I15:J15"/>
    <mergeCell ref="K15:L15"/>
    <mergeCell ref="M15:N15"/>
    <mergeCell ref="O15:P15"/>
    <mergeCell ref="Q17:R17"/>
    <mergeCell ref="E18:F18"/>
    <mergeCell ref="G18:H18"/>
    <mergeCell ref="I18:J18"/>
    <mergeCell ref="K18:L18"/>
    <mergeCell ref="M18:N18"/>
    <mergeCell ref="O18:P18"/>
    <mergeCell ref="Q18:R18"/>
    <mergeCell ref="E17:F17"/>
    <mergeCell ref="G17:H17"/>
    <mergeCell ref="I17:J17"/>
    <mergeCell ref="K17:L17"/>
    <mergeCell ref="M17:N17"/>
    <mergeCell ref="O17:P17"/>
    <mergeCell ref="Q19:R19"/>
    <mergeCell ref="E20:F20"/>
    <mergeCell ref="G20:H20"/>
    <mergeCell ref="I20:J20"/>
    <mergeCell ref="K20:L20"/>
    <mergeCell ref="M20:N20"/>
    <mergeCell ref="O20:P20"/>
    <mergeCell ref="Q20:R20"/>
    <mergeCell ref="E19:F19"/>
    <mergeCell ref="G19:H19"/>
    <mergeCell ref="I19:J19"/>
    <mergeCell ref="K19:L19"/>
    <mergeCell ref="M19:N19"/>
    <mergeCell ref="O19:P19"/>
    <mergeCell ref="B23:R23"/>
    <mergeCell ref="T23:Z23"/>
    <mergeCell ref="B24:X24"/>
    <mergeCell ref="O25:P25"/>
    <mergeCell ref="Q25:R25"/>
    <mergeCell ref="V25:W25"/>
    <mergeCell ref="Q21:R21"/>
    <mergeCell ref="E22:F22"/>
    <mergeCell ref="G22:H22"/>
    <mergeCell ref="I22:J22"/>
    <mergeCell ref="K22:L22"/>
    <mergeCell ref="M22:N22"/>
    <mergeCell ref="O22:P22"/>
    <mergeCell ref="Q22:R22"/>
    <mergeCell ref="E21:F21"/>
    <mergeCell ref="G21:H21"/>
    <mergeCell ref="I21:J21"/>
    <mergeCell ref="K21:L21"/>
    <mergeCell ref="M21:N21"/>
    <mergeCell ref="O21:P21"/>
    <mergeCell ref="Q26:R26"/>
    <mergeCell ref="V26:W26"/>
    <mergeCell ref="E27:F27"/>
    <mergeCell ref="G27:H27"/>
    <mergeCell ref="I27:J27"/>
    <mergeCell ref="K27:L27"/>
    <mergeCell ref="M27:N27"/>
    <mergeCell ref="O27:P27"/>
    <mergeCell ref="Q27:R27"/>
    <mergeCell ref="V27:W27"/>
    <mergeCell ref="E26:F26"/>
    <mergeCell ref="G26:H26"/>
    <mergeCell ref="I26:J26"/>
    <mergeCell ref="K26:L26"/>
    <mergeCell ref="M26:N26"/>
    <mergeCell ref="O26:P26"/>
    <mergeCell ref="Q28:R28"/>
    <mergeCell ref="V28:W28"/>
    <mergeCell ref="D30:J30"/>
    <mergeCell ref="L30:O30"/>
    <mergeCell ref="P30:S30"/>
    <mergeCell ref="T30:V30"/>
    <mergeCell ref="W30:W32"/>
    <mergeCell ref="E28:F28"/>
    <mergeCell ref="G28:H28"/>
    <mergeCell ref="I28:J28"/>
    <mergeCell ref="K28:L28"/>
    <mergeCell ref="M28:N28"/>
    <mergeCell ref="O28:P28"/>
    <mergeCell ref="D33:J33"/>
    <mergeCell ref="L33:S33"/>
    <mergeCell ref="Y30:Z30"/>
    <mergeCell ref="D31:J31"/>
    <mergeCell ref="L31:O32"/>
    <mergeCell ref="P31:S32"/>
    <mergeCell ref="T31:V32"/>
    <mergeCell ref="Y31:Z31"/>
    <mergeCell ref="D32:J32"/>
    <mergeCell ref="Y32:Z32"/>
  </mergeCells>
  <phoneticPr fontId="1"/>
  <dataValidations count="5">
    <dataValidation type="list" allowBlank="1" showInputMessage="1" showErrorMessage="1" sqref="E11:N22" xr:uid="{961905B1-24D2-4FB1-B32D-396ABE990D37}">
      <formula1>"終日"</formula1>
    </dataValidation>
    <dataValidation type="list" allowBlank="1" showInputMessage="1" showErrorMessage="1" sqref="D11:D22" xr:uid="{A991070B-825B-4FA0-804B-A6AFAAE0D383}">
      <formula1>"日本選手権"</formula1>
    </dataValidation>
    <dataValidation type="list" allowBlank="1" showInputMessage="1" showErrorMessage="1" sqref="O11:R22" xr:uid="{660B750C-0165-49D5-A537-2A5003F4C31F}">
      <formula1>"終日,AM,PM"</formula1>
    </dataValidation>
    <dataValidation type="list" allowBlank="1" showInputMessage="1" showErrorMessage="1" sqref="E26:R28" xr:uid="{B46CAD71-9C10-46E1-8A94-AD98390EB40C}">
      <formula1>"○"</formula1>
    </dataValidation>
    <dataValidation type="list" allowBlank="1" showInputMessage="1" showErrorMessage="1" sqref="T11:T23 D26:D28" xr:uid="{B7D078BE-BC92-40B3-AD76-2682DCECDBF1}">
      <formula1>"男,女"</formula1>
    </dataValidation>
  </dataValidations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A947E-2246-4C11-9D41-BC7A3BA16B5D}">
  <sheetPr>
    <pageSetUpPr fitToPage="1"/>
  </sheetPr>
  <dimension ref="B1:AG33"/>
  <sheetViews>
    <sheetView showGridLines="0" topLeftCell="A15" zoomScale="80" zoomScaleNormal="80" workbookViewId="0">
      <selection activeCell="K6" sqref="K6"/>
    </sheetView>
  </sheetViews>
  <sheetFormatPr defaultColWidth="9" defaultRowHeight="12" x14ac:dyDescent="0.2"/>
  <cols>
    <col min="1" max="1" width="1.08984375" style="3" customWidth="1"/>
    <col min="2" max="2" width="3.36328125" style="3" customWidth="1"/>
    <col min="3" max="3" width="18.453125" style="3" customWidth="1"/>
    <col min="4" max="5" width="9" style="3"/>
    <col min="6" max="6" width="3.08984375" style="3" customWidth="1"/>
    <col min="7" max="7" width="9" style="3"/>
    <col min="8" max="8" width="3.08984375" style="3" customWidth="1"/>
    <col min="9" max="9" width="9" style="3"/>
    <col min="10" max="10" width="3.08984375" style="3" customWidth="1"/>
    <col min="11" max="11" width="9" style="3"/>
    <col min="12" max="12" width="3.08984375" style="3" customWidth="1"/>
    <col min="13" max="13" width="9" style="3"/>
    <col min="14" max="14" width="3.08984375" style="3" customWidth="1"/>
    <col min="15" max="15" width="9" style="3"/>
    <col min="16" max="16" width="3.08984375" style="3" customWidth="1"/>
    <col min="17" max="17" width="9" style="3"/>
    <col min="18" max="18" width="3.08984375" style="3" customWidth="1"/>
    <col min="19" max="19" width="11.453125" style="3" customWidth="1"/>
    <col min="20" max="20" width="5.08984375" style="3" bestFit="1" customWidth="1"/>
    <col min="21" max="21" width="13.08984375" style="3" customWidth="1"/>
    <col min="22" max="23" width="9" style="3"/>
    <col min="24" max="24" width="18.6328125" style="3" customWidth="1"/>
    <col min="25" max="25" width="16" style="3" customWidth="1"/>
    <col min="26" max="26" width="18.08984375" style="3" customWidth="1"/>
    <col min="27" max="30" width="9" style="3"/>
    <col min="31" max="33" width="0" style="3" hidden="1" customWidth="1"/>
    <col min="34" max="16384" width="9" style="3"/>
  </cols>
  <sheetData>
    <row r="1" spans="2:33" ht="7.5" customHeight="1" x14ac:dyDescent="0.2"/>
    <row r="2" spans="2:33" ht="25.5" customHeight="1" x14ac:dyDescent="0.2">
      <c r="B2" s="186" t="s">
        <v>9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</row>
    <row r="3" spans="2:33" ht="25.5" customHeight="1" x14ac:dyDescent="0.2">
      <c r="B3" s="186" t="s">
        <v>53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</row>
    <row r="5" spans="2:33" ht="18.75" customHeight="1" x14ac:dyDescent="0.2">
      <c r="B5" s="197" t="s">
        <v>58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U5" s="187"/>
      <c r="V5" s="187"/>
      <c r="W5" s="187"/>
      <c r="X5" s="187"/>
      <c r="Y5" s="187"/>
      <c r="Z5" s="187"/>
    </row>
    <row r="6" spans="2:33" ht="12" customHeight="1" x14ac:dyDescent="0.2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2:33" ht="18.75" customHeight="1" x14ac:dyDescent="0.2">
      <c r="B7" s="26"/>
      <c r="C7" s="77" t="s">
        <v>57</v>
      </c>
      <c r="D7" s="198"/>
      <c r="E7" s="198"/>
      <c r="F7" s="198"/>
      <c r="G7" s="198"/>
      <c r="H7" s="198"/>
      <c r="I7" s="198" t="s">
        <v>50</v>
      </c>
      <c r="J7" s="198"/>
      <c r="K7" s="199"/>
      <c r="L7" s="199"/>
      <c r="M7" s="199"/>
      <c r="N7" s="199"/>
      <c r="O7" s="199"/>
      <c r="P7" s="199"/>
      <c r="Y7" s="7" t="s">
        <v>31</v>
      </c>
      <c r="Z7" s="112"/>
    </row>
    <row r="8" spans="2:33" ht="12" customHeight="1" thickBot="1" x14ac:dyDescent="0.25">
      <c r="Z8" s="27"/>
    </row>
    <row r="9" spans="2:33" ht="18.75" customHeight="1" x14ac:dyDescent="0.2">
      <c r="B9" s="188" t="s">
        <v>10</v>
      </c>
      <c r="C9" s="184" t="s">
        <v>11</v>
      </c>
      <c r="D9" s="190" t="s">
        <v>54</v>
      </c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3"/>
      <c r="T9" s="184" t="s">
        <v>0</v>
      </c>
      <c r="U9" s="184" t="s">
        <v>14</v>
      </c>
      <c r="V9" s="184" t="s">
        <v>1</v>
      </c>
      <c r="W9" s="184" t="s">
        <v>2</v>
      </c>
      <c r="X9" s="184" t="s">
        <v>12</v>
      </c>
      <c r="Y9" s="184"/>
      <c r="Z9" s="194" t="s">
        <v>15</v>
      </c>
    </row>
    <row r="10" spans="2:33" ht="22.5" customHeight="1" thickBot="1" x14ac:dyDescent="0.25">
      <c r="B10" s="189"/>
      <c r="C10" s="185"/>
      <c r="D10" s="191"/>
      <c r="E10" s="24">
        <v>46168</v>
      </c>
      <c r="F10" s="25" t="str">
        <f>IF(E10="","",TEXT(E10,"aaa"))</f>
        <v>火</v>
      </c>
      <c r="G10" s="24">
        <v>46169</v>
      </c>
      <c r="H10" s="25" t="str">
        <f>IF(G10="","",TEXT(G10,"aaa"))</f>
        <v>水</v>
      </c>
      <c r="I10" s="24">
        <v>46170</v>
      </c>
      <c r="J10" s="25" t="str">
        <f>IF(I10="","",TEXT(I10,"aaa"))</f>
        <v>木</v>
      </c>
      <c r="K10" s="24">
        <v>46171</v>
      </c>
      <c r="L10" s="25" t="str">
        <f>IF(K10="","",TEXT(K10,"aaa"))</f>
        <v>金</v>
      </c>
      <c r="M10" s="24">
        <v>46172</v>
      </c>
      <c r="N10" s="25" t="str">
        <f>IF(M10="","",TEXT(M10,"aaa"))</f>
        <v>土</v>
      </c>
      <c r="O10" s="200"/>
      <c r="P10" s="201"/>
      <c r="Q10" s="200"/>
      <c r="R10" s="202"/>
      <c r="S10" s="75" t="s">
        <v>3</v>
      </c>
      <c r="T10" s="185"/>
      <c r="U10" s="185"/>
      <c r="V10" s="185"/>
      <c r="W10" s="196"/>
      <c r="X10" s="28" t="s">
        <v>5</v>
      </c>
      <c r="Y10" s="29" t="s">
        <v>13</v>
      </c>
      <c r="Z10" s="195"/>
    </row>
    <row r="11" spans="2:33" ht="43.5" customHeight="1" thickTop="1" x14ac:dyDescent="0.2">
      <c r="B11" s="30">
        <v>1</v>
      </c>
      <c r="C11" s="54"/>
      <c r="D11" s="85"/>
      <c r="E11" s="178"/>
      <c r="F11" s="179"/>
      <c r="G11" s="178"/>
      <c r="H11" s="179"/>
      <c r="I11" s="178"/>
      <c r="J11" s="179"/>
      <c r="K11" s="178"/>
      <c r="L11" s="179"/>
      <c r="M11" s="178"/>
      <c r="N11" s="179"/>
      <c r="O11" s="180"/>
      <c r="P11" s="181"/>
      <c r="Q11" s="180"/>
      <c r="R11" s="183"/>
      <c r="S11" s="32" t="str">
        <f>IF(C11="","",IF(OR(D11="C",D11="D",D11="推薦"),COUNTA(E11:L11)*$Y$26,COUNTA(E11:L11)*$Y$25))</f>
        <v/>
      </c>
      <c r="T11" s="66"/>
      <c r="U11" s="67"/>
      <c r="V11" s="33" t="str">
        <f t="shared" ref="V11:V22" si="0">IF(C11="","",DATEDIF(U11,$Z$7,"Y"))</f>
        <v/>
      </c>
      <c r="W11" s="31" t="str">
        <f t="shared" ref="W11:W22" si="1">IF(C11="","",VLOOKUP(DATEDIF(U11,$AG$11,"Y"),$AE$11:$AF$24,2,TRUE))</f>
        <v/>
      </c>
      <c r="X11" s="57"/>
      <c r="Y11" s="58"/>
      <c r="Z11" s="59"/>
      <c r="AA11" s="81">
        <f>D11</f>
        <v>0</v>
      </c>
      <c r="AB11" s="82">
        <f>COUNTA(E11:L11)</f>
        <v>0</v>
      </c>
      <c r="AE11" s="3">
        <v>6</v>
      </c>
      <c r="AF11" s="3" t="s">
        <v>17</v>
      </c>
      <c r="AG11" s="4">
        <f ca="1">DATE(YEAR(TODAY())-(MONTH(TODAY())&lt;=3)*1,4,1)</f>
        <v>46113</v>
      </c>
    </row>
    <row r="12" spans="2:33" ht="43.5" customHeight="1" x14ac:dyDescent="0.2">
      <c r="B12" s="34">
        <v>2</v>
      </c>
      <c r="C12" s="55"/>
      <c r="D12" s="86"/>
      <c r="E12" s="174"/>
      <c r="F12" s="175"/>
      <c r="G12" s="174"/>
      <c r="H12" s="175"/>
      <c r="I12" s="174"/>
      <c r="J12" s="175"/>
      <c r="K12" s="174"/>
      <c r="L12" s="175"/>
      <c r="M12" s="174"/>
      <c r="N12" s="175"/>
      <c r="O12" s="176"/>
      <c r="P12" s="177"/>
      <c r="Q12" s="176"/>
      <c r="R12" s="182"/>
      <c r="S12" s="32" t="str">
        <f t="shared" ref="S12:S21" si="2">IF(C12="","",IF(OR(D12="C",D12="D",D12="推薦"),COUNTA(E12:L12)*$Y$26,COUNTA(E12:L12)*$Y$25))</f>
        <v/>
      </c>
      <c r="T12" s="55"/>
      <c r="U12" s="68"/>
      <c r="V12" s="35" t="str">
        <f t="shared" si="0"/>
        <v/>
      </c>
      <c r="W12" s="35" t="str">
        <f t="shared" si="1"/>
        <v/>
      </c>
      <c r="X12" s="60"/>
      <c r="Y12" s="61"/>
      <c r="Z12" s="62"/>
      <c r="AA12" s="81">
        <f t="shared" ref="AA12:AA22" si="3">D12</f>
        <v>0</v>
      </c>
      <c r="AB12" s="82">
        <f t="shared" ref="AB12:AB22" si="4">COUNTA(E12:L12)</f>
        <v>0</v>
      </c>
      <c r="AE12" s="3">
        <v>7</v>
      </c>
      <c r="AF12" s="3" t="s">
        <v>18</v>
      </c>
    </row>
    <row r="13" spans="2:33" ht="43.5" customHeight="1" x14ac:dyDescent="0.2">
      <c r="B13" s="34">
        <v>3</v>
      </c>
      <c r="C13" s="55"/>
      <c r="D13" s="86"/>
      <c r="E13" s="174"/>
      <c r="F13" s="175"/>
      <c r="G13" s="174"/>
      <c r="H13" s="175"/>
      <c r="I13" s="174"/>
      <c r="J13" s="175"/>
      <c r="K13" s="174"/>
      <c r="L13" s="175"/>
      <c r="M13" s="174"/>
      <c r="N13" s="175"/>
      <c r="O13" s="176"/>
      <c r="P13" s="177"/>
      <c r="Q13" s="176"/>
      <c r="R13" s="182"/>
      <c r="S13" s="32" t="str">
        <f t="shared" si="2"/>
        <v/>
      </c>
      <c r="T13" s="55"/>
      <c r="U13" s="68"/>
      <c r="V13" s="35" t="str">
        <f t="shared" si="0"/>
        <v/>
      </c>
      <c r="W13" s="35" t="str">
        <f t="shared" si="1"/>
        <v/>
      </c>
      <c r="X13" s="60"/>
      <c r="Y13" s="61"/>
      <c r="Z13" s="62"/>
      <c r="AA13" s="81">
        <f t="shared" si="3"/>
        <v>0</v>
      </c>
      <c r="AB13" s="82">
        <f t="shared" si="4"/>
        <v>0</v>
      </c>
      <c r="AE13" s="3">
        <v>8</v>
      </c>
      <c r="AF13" s="3" t="s">
        <v>19</v>
      </c>
    </row>
    <row r="14" spans="2:33" ht="43.5" customHeight="1" x14ac:dyDescent="0.2">
      <c r="B14" s="34">
        <v>4</v>
      </c>
      <c r="C14" s="55"/>
      <c r="D14" s="86"/>
      <c r="E14" s="174"/>
      <c r="F14" s="175"/>
      <c r="G14" s="174"/>
      <c r="H14" s="175"/>
      <c r="I14" s="174"/>
      <c r="J14" s="175"/>
      <c r="K14" s="174"/>
      <c r="L14" s="175"/>
      <c r="M14" s="174"/>
      <c r="N14" s="175"/>
      <c r="O14" s="176"/>
      <c r="P14" s="177"/>
      <c r="Q14" s="176"/>
      <c r="R14" s="182"/>
      <c r="S14" s="32" t="str">
        <f t="shared" si="2"/>
        <v/>
      </c>
      <c r="T14" s="55"/>
      <c r="U14" s="68"/>
      <c r="V14" s="35" t="str">
        <f t="shared" si="0"/>
        <v/>
      </c>
      <c r="W14" s="35" t="str">
        <f t="shared" si="1"/>
        <v/>
      </c>
      <c r="X14" s="60"/>
      <c r="Y14" s="61"/>
      <c r="Z14" s="62"/>
      <c r="AA14" s="81">
        <f t="shared" si="3"/>
        <v>0</v>
      </c>
      <c r="AB14" s="82">
        <f t="shared" si="4"/>
        <v>0</v>
      </c>
      <c r="AE14" s="3">
        <v>9</v>
      </c>
      <c r="AF14" s="3" t="s">
        <v>20</v>
      </c>
    </row>
    <row r="15" spans="2:33" ht="43.5" customHeight="1" x14ac:dyDescent="0.2">
      <c r="B15" s="34">
        <v>5</v>
      </c>
      <c r="C15" s="55"/>
      <c r="D15" s="86"/>
      <c r="E15" s="174"/>
      <c r="F15" s="175"/>
      <c r="G15" s="174"/>
      <c r="H15" s="175"/>
      <c r="I15" s="174"/>
      <c r="J15" s="175"/>
      <c r="K15" s="174"/>
      <c r="L15" s="175"/>
      <c r="M15" s="174"/>
      <c r="N15" s="175"/>
      <c r="O15" s="176"/>
      <c r="P15" s="177"/>
      <c r="Q15" s="176"/>
      <c r="R15" s="182"/>
      <c r="S15" s="32" t="str">
        <f t="shared" si="2"/>
        <v/>
      </c>
      <c r="T15" s="55"/>
      <c r="U15" s="68"/>
      <c r="V15" s="35" t="str">
        <f t="shared" si="0"/>
        <v/>
      </c>
      <c r="W15" s="35" t="str">
        <f t="shared" si="1"/>
        <v/>
      </c>
      <c r="X15" s="60"/>
      <c r="Y15" s="61"/>
      <c r="Z15" s="62"/>
      <c r="AA15" s="81">
        <f t="shared" si="3"/>
        <v>0</v>
      </c>
      <c r="AB15" s="82">
        <f t="shared" si="4"/>
        <v>0</v>
      </c>
      <c r="AE15" s="3">
        <v>10</v>
      </c>
      <c r="AF15" s="3" t="s">
        <v>21</v>
      </c>
    </row>
    <row r="16" spans="2:33" ht="43.5" customHeight="1" x14ac:dyDescent="0.2">
      <c r="B16" s="34">
        <v>6</v>
      </c>
      <c r="C16" s="55"/>
      <c r="D16" s="86"/>
      <c r="E16" s="174"/>
      <c r="F16" s="175"/>
      <c r="G16" s="174"/>
      <c r="H16" s="175"/>
      <c r="I16" s="174"/>
      <c r="J16" s="175"/>
      <c r="K16" s="174"/>
      <c r="L16" s="175"/>
      <c r="M16" s="174"/>
      <c r="N16" s="175"/>
      <c r="O16" s="176"/>
      <c r="P16" s="177"/>
      <c r="Q16" s="176"/>
      <c r="R16" s="182"/>
      <c r="S16" s="32" t="str">
        <f t="shared" si="2"/>
        <v/>
      </c>
      <c r="T16" s="55"/>
      <c r="U16" s="68"/>
      <c r="V16" s="35" t="str">
        <f t="shared" si="0"/>
        <v/>
      </c>
      <c r="W16" s="35" t="str">
        <f t="shared" si="1"/>
        <v/>
      </c>
      <c r="X16" s="60"/>
      <c r="Y16" s="61"/>
      <c r="Z16" s="62"/>
      <c r="AA16" s="81">
        <f t="shared" si="3"/>
        <v>0</v>
      </c>
      <c r="AB16" s="82">
        <f t="shared" si="4"/>
        <v>0</v>
      </c>
      <c r="AE16" s="3">
        <v>11</v>
      </c>
      <c r="AF16" s="3" t="s">
        <v>22</v>
      </c>
    </row>
    <row r="17" spans="2:32" ht="43.5" customHeight="1" x14ac:dyDescent="0.2">
      <c r="B17" s="34">
        <v>7</v>
      </c>
      <c r="C17" s="55"/>
      <c r="D17" s="86"/>
      <c r="E17" s="174"/>
      <c r="F17" s="175"/>
      <c r="G17" s="174"/>
      <c r="H17" s="175"/>
      <c r="I17" s="174"/>
      <c r="J17" s="175"/>
      <c r="K17" s="174"/>
      <c r="L17" s="175"/>
      <c r="M17" s="174"/>
      <c r="N17" s="175"/>
      <c r="O17" s="176"/>
      <c r="P17" s="177"/>
      <c r="Q17" s="176"/>
      <c r="R17" s="182"/>
      <c r="S17" s="32" t="str">
        <f t="shared" si="2"/>
        <v/>
      </c>
      <c r="T17" s="55"/>
      <c r="U17" s="68"/>
      <c r="V17" s="35" t="str">
        <f t="shared" si="0"/>
        <v/>
      </c>
      <c r="W17" s="35" t="str">
        <f t="shared" si="1"/>
        <v/>
      </c>
      <c r="X17" s="60"/>
      <c r="Y17" s="61"/>
      <c r="Z17" s="62"/>
      <c r="AA17" s="81">
        <f t="shared" si="3"/>
        <v>0</v>
      </c>
      <c r="AB17" s="82">
        <f t="shared" si="4"/>
        <v>0</v>
      </c>
      <c r="AE17" s="3">
        <v>12</v>
      </c>
      <c r="AF17" s="3" t="s">
        <v>23</v>
      </c>
    </row>
    <row r="18" spans="2:32" ht="43.5" customHeight="1" x14ac:dyDescent="0.2">
      <c r="B18" s="34">
        <v>8</v>
      </c>
      <c r="C18" s="55"/>
      <c r="D18" s="86"/>
      <c r="E18" s="174"/>
      <c r="F18" s="175"/>
      <c r="G18" s="174"/>
      <c r="H18" s="175"/>
      <c r="I18" s="174"/>
      <c r="J18" s="175"/>
      <c r="K18" s="174"/>
      <c r="L18" s="175"/>
      <c r="M18" s="174"/>
      <c r="N18" s="175"/>
      <c r="O18" s="176"/>
      <c r="P18" s="177"/>
      <c r="Q18" s="176"/>
      <c r="R18" s="182"/>
      <c r="S18" s="32" t="str">
        <f t="shared" si="2"/>
        <v/>
      </c>
      <c r="T18" s="55"/>
      <c r="U18" s="68"/>
      <c r="V18" s="35" t="str">
        <f t="shared" si="0"/>
        <v/>
      </c>
      <c r="W18" s="35" t="str">
        <f t="shared" si="1"/>
        <v/>
      </c>
      <c r="X18" s="60"/>
      <c r="Y18" s="61"/>
      <c r="Z18" s="62"/>
      <c r="AA18" s="81">
        <f t="shared" si="3"/>
        <v>0</v>
      </c>
      <c r="AB18" s="82">
        <f t="shared" si="4"/>
        <v>0</v>
      </c>
      <c r="AE18" s="3">
        <v>13</v>
      </c>
      <c r="AF18" s="3" t="s">
        <v>24</v>
      </c>
    </row>
    <row r="19" spans="2:32" ht="43.5" customHeight="1" x14ac:dyDescent="0.2">
      <c r="B19" s="34">
        <v>9</v>
      </c>
      <c r="C19" s="55"/>
      <c r="D19" s="86"/>
      <c r="E19" s="174"/>
      <c r="F19" s="175"/>
      <c r="G19" s="174"/>
      <c r="H19" s="175"/>
      <c r="I19" s="174"/>
      <c r="J19" s="175"/>
      <c r="K19" s="174"/>
      <c r="L19" s="175"/>
      <c r="M19" s="174"/>
      <c r="N19" s="175"/>
      <c r="O19" s="176"/>
      <c r="P19" s="177"/>
      <c r="Q19" s="176"/>
      <c r="R19" s="182"/>
      <c r="S19" s="32" t="str">
        <f t="shared" si="2"/>
        <v/>
      </c>
      <c r="T19" s="55"/>
      <c r="U19" s="68"/>
      <c r="V19" s="35" t="str">
        <f t="shared" si="0"/>
        <v/>
      </c>
      <c r="W19" s="35" t="str">
        <f t="shared" si="1"/>
        <v/>
      </c>
      <c r="X19" s="60"/>
      <c r="Y19" s="61"/>
      <c r="Z19" s="62"/>
      <c r="AA19" s="81">
        <f t="shared" si="3"/>
        <v>0</v>
      </c>
      <c r="AB19" s="82">
        <f t="shared" si="4"/>
        <v>0</v>
      </c>
      <c r="AE19" s="3">
        <v>14</v>
      </c>
      <c r="AF19" s="3" t="s">
        <v>25</v>
      </c>
    </row>
    <row r="20" spans="2:32" ht="43.5" customHeight="1" x14ac:dyDescent="0.2">
      <c r="B20" s="34">
        <v>10</v>
      </c>
      <c r="C20" s="55"/>
      <c r="D20" s="86"/>
      <c r="E20" s="174"/>
      <c r="F20" s="175"/>
      <c r="G20" s="174"/>
      <c r="H20" s="175"/>
      <c r="I20" s="174"/>
      <c r="J20" s="175"/>
      <c r="K20" s="174"/>
      <c r="L20" s="175"/>
      <c r="M20" s="174"/>
      <c r="N20" s="175"/>
      <c r="O20" s="176"/>
      <c r="P20" s="177"/>
      <c r="Q20" s="176"/>
      <c r="R20" s="182"/>
      <c r="S20" s="32" t="str">
        <f t="shared" si="2"/>
        <v/>
      </c>
      <c r="T20" s="55"/>
      <c r="U20" s="68"/>
      <c r="V20" s="35" t="str">
        <f t="shared" si="0"/>
        <v/>
      </c>
      <c r="W20" s="35" t="str">
        <f t="shared" si="1"/>
        <v/>
      </c>
      <c r="X20" s="60"/>
      <c r="Y20" s="61"/>
      <c r="Z20" s="62"/>
      <c r="AA20" s="81">
        <f t="shared" si="3"/>
        <v>0</v>
      </c>
      <c r="AB20" s="82">
        <f t="shared" si="4"/>
        <v>0</v>
      </c>
      <c r="AE20" s="3">
        <v>15</v>
      </c>
      <c r="AF20" s="3" t="s">
        <v>26</v>
      </c>
    </row>
    <row r="21" spans="2:32" ht="43.5" customHeight="1" x14ac:dyDescent="0.2">
      <c r="B21" s="34">
        <v>11</v>
      </c>
      <c r="C21" s="55"/>
      <c r="D21" s="86"/>
      <c r="E21" s="174"/>
      <c r="F21" s="175"/>
      <c r="G21" s="174"/>
      <c r="H21" s="175"/>
      <c r="I21" s="174"/>
      <c r="J21" s="175"/>
      <c r="K21" s="174"/>
      <c r="L21" s="175"/>
      <c r="M21" s="174"/>
      <c r="N21" s="175"/>
      <c r="O21" s="176"/>
      <c r="P21" s="177"/>
      <c r="Q21" s="176"/>
      <c r="R21" s="182"/>
      <c r="S21" s="32" t="str">
        <f t="shared" si="2"/>
        <v/>
      </c>
      <c r="T21" s="55"/>
      <c r="U21" s="68"/>
      <c r="V21" s="35" t="str">
        <f t="shared" si="0"/>
        <v/>
      </c>
      <c r="W21" s="35" t="str">
        <f t="shared" si="1"/>
        <v/>
      </c>
      <c r="X21" s="60"/>
      <c r="Y21" s="61"/>
      <c r="Z21" s="62"/>
      <c r="AA21" s="81">
        <f t="shared" si="3"/>
        <v>0</v>
      </c>
      <c r="AB21" s="82">
        <f t="shared" si="4"/>
        <v>0</v>
      </c>
      <c r="AE21" s="3">
        <v>16</v>
      </c>
      <c r="AF21" s="3" t="s">
        <v>27</v>
      </c>
    </row>
    <row r="22" spans="2:32" ht="43.5" customHeight="1" thickBot="1" x14ac:dyDescent="0.25">
      <c r="B22" s="36">
        <v>12</v>
      </c>
      <c r="C22" s="56"/>
      <c r="D22" s="87"/>
      <c r="E22" s="165"/>
      <c r="F22" s="166"/>
      <c r="G22" s="165"/>
      <c r="H22" s="166"/>
      <c r="I22" s="165"/>
      <c r="J22" s="166"/>
      <c r="K22" s="165"/>
      <c r="L22" s="166"/>
      <c r="M22" s="165"/>
      <c r="N22" s="166"/>
      <c r="O22" s="167"/>
      <c r="P22" s="168"/>
      <c r="Q22" s="167"/>
      <c r="R22" s="169"/>
      <c r="S22" s="38" t="str">
        <f>IF(C22="","",IF(OR(D22="C",D22="D",D22="推薦"),COUNTA(E22:L22)*$Y$26,COUNTA(E22:L22)*$Y$25))</f>
        <v/>
      </c>
      <c r="T22" s="56"/>
      <c r="U22" s="69"/>
      <c r="V22" s="37" t="str">
        <f t="shared" si="0"/>
        <v/>
      </c>
      <c r="W22" s="37" t="str">
        <f t="shared" si="1"/>
        <v/>
      </c>
      <c r="X22" s="63"/>
      <c r="Y22" s="64"/>
      <c r="Z22" s="65"/>
      <c r="AA22" s="81">
        <f t="shared" si="3"/>
        <v>0</v>
      </c>
      <c r="AB22" s="82">
        <f t="shared" si="4"/>
        <v>0</v>
      </c>
      <c r="AE22" s="3">
        <v>17</v>
      </c>
      <c r="AF22" s="3" t="s">
        <v>28</v>
      </c>
    </row>
    <row r="23" spans="2:32" ht="33.75" customHeight="1" thickBot="1" x14ac:dyDescent="0.25">
      <c r="B23" s="146" t="s">
        <v>4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39">
        <f>SUM(S11:S22)</f>
        <v>0</v>
      </c>
      <c r="T23" s="148"/>
      <c r="U23" s="148"/>
      <c r="V23" s="148"/>
      <c r="W23" s="148"/>
      <c r="X23" s="148"/>
      <c r="Y23" s="148"/>
      <c r="Z23" s="149"/>
    </row>
    <row r="24" spans="2:32" ht="18.75" customHeight="1" thickBot="1" x14ac:dyDescent="0.25">
      <c r="B24" s="164" t="s">
        <v>33</v>
      </c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78" t="s">
        <v>51</v>
      </c>
      <c r="Z24" s="76"/>
      <c r="AE24" s="3">
        <v>18</v>
      </c>
      <c r="AF24" s="3" t="s">
        <v>29</v>
      </c>
    </row>
    <row r="25" spans="2:32" ht="25.5" customHeight="1" thickBot="1" x14ac:dyDescent="0.25">
      <c r="B25" s="40" t="s">
        <v>10</v>
      </c>
      <c r="C25" s="41" t="s">
        <v>5</v>
      </c>
      <c r="D25" s="42" t="s">
        <v>0</v>
      </c>
      <c r="E25" s="43">
        <f t="shared" ref="E25:N25" si="5">IF(E10="","",E10)</f>
        <v>46168</v>
      </c>
      <c r="F25" s="44" t="str">
        <f t="shared" si="5"/>
        <v>火</v>
      </c>
      <c r="G25" s="43">
        <f t="shared" si="5"/>
        <v>46169</v>
      </c>
      <c r="H25" s="44" t="str">
        <f t="shared" si="5"/>
        <v>水</v>
      </c>
      <c r="I25" s="73">
        <f t="shared" si="5"/>
        <v>46170</v>
      </c>
      <c r="J25" s="44" t="str">
        <f t="shared" si="5"/>
        <v>木</v>
      </c>
      <c r="K25" s="73">
        <f t="shared" si="5"/>
        <v>46171</v>
      </c>
      <c r="L25" s="44" t="str">
        <f t="shared" si="5"/>
        <v>金</v>
      </c>
      <c r="M25" s="83">
        <f t="shared" si="5"/>
        <v>46172</v>
      </c>
      <c r="N25" s="84" t="str">
        <f t="shared" si="5"/>
        <v>土</v>
      </c>
      <c r="O25" s="170"/>
      <c r="P25" s="171"/>
      <c r="Q25" s="172"/>
      <c r="R25" s="173"/>
      <c r="S25" s="41" t="s">
        <v>14</v>
      </c>
      <c r="T25" s="41" t="s">
        <v>1</v>
      </c>
      <c r="U25" s="41" t="s">
        <v>39</v>
      </c>
      <c r="V25" s="162" t="s">
        <v>15</v>
      </c>
      <c r="W25" s="163"/>
      <c r="X25" s="45"/>
      <c r="Y25" s="48">
        <v>8000</v>
      </c>
      <c r="Z25" s="8">
        <f>SUMIF($AA$11:$AA$22,"日本選手権",$AB$11:$AB$22)</f>
        <v>0</v>
      </c>
    </row>
    <row r="26" spans="2:32" ht="25.5" customHeight="1" thickTop="1" x14ac:dyDescent="0.2">
      <c r="B26" s="46">
        <v>1</v>
      </c>
      <c r="C26" s="70"/>
      <c r="D26" s="66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60"/>
      <c r="P26" s="160"/>
      <c r="Q26" s="160"/>
      <c r="R26" s="161"/>
      <c r="S26" s="74"/>
      <c r="T26" s="47" t="str">
        <f>IF(C26="","",DATEDIF(S26,$Z$7,"Y"))</f>
        <v/>
      </c>
      <c r="U26" s="70"/>
      <c r="V26" s="154"/>
      <c r="W26" s="155"/>
      <c r="Y26" s="48">
        <v>0</v>
      </c>
      <c r="Z26" s="8">
        <f>SUMIF($AA$11:$AA$22,"C",$AB$11:$AB$22)+SUMIF($AA$11:$AA$22,"D",$AB$11:$AB$22)+SUMIF($AA$11:$AA$22,"推薦",$AB$11:$AB$22)</f>
        <v>0</v>
      </c>
    </row>
    <row r="27" spans="2:32" ht="25.5" customHeight="1" x14ac:dyDescent="0.2">
      <c r="B27" s="34">
        <v>2</v>
      </c>
      <c r="C27" s="71"/>
      <c r="D27" s="55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7"/>
      <c r="P27" s="157"/>
      <c r="Q27" s="157"/>
      <c r="R27" s="158"/>
      <c r="S27" s="71"/>
      <c r="T27" s="49" t="str">
        <f>IF(C27="","",DATEDIF(S27,$Z$7,"Y"))</f>
        <v/>
      </c>
      <c r="U27" s="71"/>
      <c r="V27" s="152"/>
      <c r="W27" s="153"/>
      <c r="Y27" s="48"/>
      <c r="Z27" s="8" t="str">
        <f>IF(Y27="","",COUNTIF($E$11:$R$22,Y27))</f>
        <v/>
      </c>
    </row>
    <row r="28" spans="2:32" ht="25.5" customHeight="1" thickBot="1" x14ac:dyDescent="0.25">
      <c r="B28" s="36">
        <v>3</v>
      </c>
      <c r="C28" s="72"/>
      <c r="D28" s="56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4"/>
      <c r="P28" s="144"/>
      <c r="Q28" s="144"/>
      <c r="R28" s="145"/>
      <c r="S28" s="72"/>
      <c r="T28" s="50" t="str">
        <f>IF(C28="","",DATEDIF(S28,$Z$7,"Y"))</f>
        <v/>
      </c>
      <c r="U28" s="72"/>
      <c r="V28" s="150"/>
      <c r="W28" s="151"/>
      <c r="Y28" s="48"/>
      <c r="Z28" s="8" t="str">
        <f>IF(Y28="","",COUNTIF($E$11:$R$22,Y28))</f>
        <v/>
      </c>
    </row>
    <row r="29" spans="2:32" ht="25.5" customHeight="1" x14ac:dyDescent="0.2">
      <c r="C29" s="76"/>
      <c r="L29" s="51" t="s">
        <v>40</v>
      </c>
      <c r="Z29" s="52"/>
    </row>
    <row r="30" spans="2:32" ht="25.5" customHeight="1" x14ac:dyDescent="0.2">
      <c r="D30" s="113"/>
      <c r="E30" s="114"/>
      <c r="F30" s="114"/>
      <c r="G30" s="114"/>
      <c r="H30" s="114"/>
      <c r="I30" s="114"/>
      <c r="J30" s="114"/>
      <c r="L30" s="130" t="s">
        <v>38</v>
      </c>
      <c r="M30" s="131"/>
      <c r="N30" s="131"/>
      <c r="O30" s="132"/>
      <c r="P30" s="130" t="s">
        <v>37</v>
      </c>
      <c r="Q30" s="131"/>
      <c r="R30" s="131"/>
      <c r="S30" s="132"/>
      <c r="T30" s="130" t="s">
        <v>36</v>
      </c>
      <c r="U30" s="131"/>
      <c r="V30" s="132"/>
      <c r="W30" s="135" t="s">
        <v>35</v>
      </c>
      <c r="X30" s="21" t="s">
        <v>5</v>
      </c>
      <c r="Y30" s="133"/>
      <c r="Z30" s="133"/>
    </row>
    <row r="31" spans="2:32" ht="25.5" customHeight="1" x14ac:dyDescent="0.2">
      <c r="D31" s="113"/>
      <c r="E31" s="113"/>
      <c r="F31" s="113"/>
      <c r="G31" s="113"/>
      <c r="H31" s="113"/>
      <c r="I31" s="113"/>
      <c r="J31" s="113"/>
      <c r="L31" s="124">
        <f>IF(Y26="",0,Y26*Z26)+IF(Y27="",0,Y27*Z27)+IF(Y28="",0,Y28*Z28)+IF(Y25="",0,Y25*Z25)</f>
        <v>0</v>
      </c>
      <c r="M31" s="125"/>
      <c r="N31" s="125"/>
      <c r="O31" s="126"/>
      <c r="P31" s="118"/>
      <c r="Q31" s="119"/>
      <c r="R31" s="119"/>
      <c r="S31" s="120"/>
      <c r="T31" s="137"/>
      <c r="U31" s="138"/>
      <c r="V31" s="139"/>
      <c r="W31" s="136"/>
      <c r="X31" s="21" t="s">
        <v>34</v>
      </c>
      <c r="Y31" s="133"/>
      <c r="Z31" s="133"/>
    </row>
    <row r="32" spans="2:32" ht="25.5" customHeight="1" x14ac:dyDescent="0.2">
      <c r="D32" s="115"/>
      <c r="E32" s="116"/>
      <c r="F32" s="116"/>
      <c r="G32" s="116"/>
      <c r="H32" s="116"/>
      <c r="I32" s="116"/>
      <c r="J32" s="116"/>
      <c r="L32" s="127"/>
      <c r="M32" s="128"/>
      <c r="N32" s="128"/>
      <c r="O32" s="129"/>
      <c r="P32" s="121"/>
      <c r="Q32" s="122"/>
      <c r="R32" s="122"/>
      <c r="S32" s="123"/>
      <c r="T32" s="140"/>
      <c r="U32" s="141"/>
      <c r="V32" s="142"/>
      <c r="W32" s="136"/>
      <c r="X32" s="21" t="s">
        <v>6</v>
      </c>
      <c r="Y32" s="134"/>
      <c r="Z32" s="133"/>
    </row>
    <row r="33" spans="4:23" ht="24" customHeight="1" x14ac:dyDescent="0.2">
      <c r="D33" s="116"/>
      <c r="E33" s="116"/>
      <c r="F33" s="116"/>
      <c r="G33" s="116"/>
      <c r="H33" s="116"/>
      <c r="I33" s="116"/>
      <c r="J33" s="116"/>
      <c r="L33" s="117" t="s">
        <v>7</v>
      </c>
      <c r="M33" s="117"/>
      <c r="N33" s="117"/>
      <c r="O33" s="117"/>
      <c r="P33" s="117"/>
      <c r="Q33" s="117"/>
      <c r="R33" s="117"/>
      <c r="S33" s="117"/>
      <c r="T33" s="9" t="s">
        <v>8</v>
      </c>
      <c r="U33" s="53"/>
      <c r="V33" s="53"/>
      <c r="W33" s="53"/>
    </row>
  </sheetData>
  <sheetProtection selectLockedCells="1"/>
  <mergeCells count="148">
    <mergeCell ref="Q21:R21"/>
    <mergeCell ref="Q20:R20"/>
    <mergeCell ref="Q19:R19"/>
    <mergeCell ref="Q18:R18"/>
    <mergeCell ref="Q17:R17"/>
    <mergeCell ref="T9:T10"/>
    <mergeCell ref="X9:Y9"/>
    <mergeCell ref="B3:Z3"/>
    <mergeCell ref="B2:Z2"/>
    <mergeCell ref="U5:Z5"/>
    <mergeCell ref="B9:B10"/>
    <mergeCell ref="C9:C10"/>
    <mergeCell ref="D9:D10"/>
    <mergeCell ref="E9:S9"/>
    <mergeCell ref="Z9:Z10"/>
    <mergeCell ref="W9:W10"/>
    <mergeCell ref="V9:V10"/>
    <mergeCell ref="U9:U10"/>
    <mergeCell ref="B5:R5"/>
    <mergeCell ref="D7:H7"/>
    <mergeCell ref="I7:J7"/>
    <mergeCell ref="K7:P7"/>
    <mergeCell ref="O10:P10"/>
    <mergeCell ref="Q10:R10"/>
    <mergeCell ref="E11:F11"/>
    <mergeCell ref="G11:H11"/>
    <mergeCell ref="I11:J11"/>
    <mergeCell ref="K11:L11"/>
    <mergeCell ref="M11:N11"/>
    <mergeCell ref="O11:P11"/>
    <mergeCell ref="Q16:R16"/>
    <mergeCell ref="Q15:R15"/>
    <mergeCell ref="Q14:R14"/>
    <mergeCell ref="Q13:R13"/>
    <mergeCell ref="Q12:R12"/>
    <mergeCell ref="Q11:R11"/>
    <mergeCell ref="E13:F13"/>
    <mergeCell ref="G13:H13"/>
    <mergeCell ref="I13:J13"/>
    <mergeCell ref="K13:L13"/>
    <mergeCell ref="M13:N13"/>
    <mergeCell ref="O13:P13"/>
    <mergeCell ref="E12:F12"/>
    <mergeCell ref="G12:H12"/>
    <mergeCell ref="I12:J12"/>
    <mergeCell ref="K12:L12"/>
    <mergeCell ref="M12:N12"/>
    <mergeCell ref="O12:P12"/>
    <mergeCell ref="E15:F15"/>
    <mergeCell ref="G15:H15"/>
    <mergeCell ref="I15:J15"/>
    <mergeCell ref="K15:L15"/>
    <mergeCell ref="M15:N15"/>
    <mergeCell ref="O15:P15"/>
    <mergeCell ref="E14:F14"/>
    <mergeCell ref="G14:H14"/>
    <mergeCell ref="I14:J14"/>
    <mergeCell ref="K14:L14"/>
    <mergeCell ref="M14:N14"/>
    <mergeCell ref="O14:P14"/>
    <mergeCell ref="E17:F17"/>
    <mergeCell ref="G17:H17"/>
    <mergeCell ref="I17:J17"/>
    <mergeCell ref="K17:L17"/>
    <mergeCell ref="M17:N17"/>
    <mergeCell ref="O17:P17"/>
    <mergeCell ref="E16:F16"/>
    <mergeCell ref="G16:H16"/>
    <mergeCell ref="I16:J16"/>
    <mergeCell ref="K16:L16"/>
    <mergeCell ref="M16:N16"/>
    <mergeCell ref="O16:P16"/>
    <mergeCell ref="E19:F19"/>
    <mergeCell ref="G19:H19"/>
    <mergeCell ref="I19:J19"/>
    <mergeCell ref="K19:L19"/>
    <mergeCell ref="M19:N19"/>
    <mergeCell ref="O19:P19"/>
    <mergeCell ref="E18:F18"/>
    <mergeCell ref="G18:H18"/>
    <mergeCell ref="I18:J18"/>
    <mergeCell ref="K18:L18"/>
    <mergeCell ref="M18:N18"/>
    <mergeCell ref="O18:P18"/>
    <mergeCell ref="E21:F21"/>
    <mergeCell ref="G21:H21"/>
    <mergeCell ref="I21:J21"/>
    <mergeCell ref="K21:L21"/>
    <mergeCell ref="M21:N21"/>
    <mergeCell ref="O21:P21"/>
    <mergeCell ref="E20:F20"/>
    <mergeCell ref="G20:H20"/>
    <mergeCell ref="I20:J20"/>
    <mergeCell ref="K20:L20"/>
    <mergeCell ref="M20:N20"/>
    <mergeCell ref="O20:P20"/>
    <mergeCell ref="O26:P26"/>
    <mergeCell ref="M26:N26"/>
    <mergeCell ref="K26:L26"/>
    <mergeCell ref="I26:J26"/>
    <mergeCell ref="V25:W25"/>
    <mergeCell ref="B24:X24"/>
    <mergeCell ref="E22:F22"/>
    <mergeCell ref="G22:H22"/>
    <mergeCell ref="I22:J22"/>
    <mergeCell ref="K22:L22"/>
    <mergeCell ref="M22:N22"/>
    <mergeCell ref="O22:P22"/>
    <mergeCell ref="Q22:R22"/>
    <mergeCell ref="O25:P25"/>
    <mergeCell ref="Q25:R25"/>
    <mergeCell ref="M28:N28"/>
    <mergeCell ref="O28:P28"/>
    <mergeCell ref="Q28:R28"/>
    <mergeCell ref="B23:R23"/>
    <mergeCell ref="T23:Z23"/>
    <mergeCell ref="Y30:Z30"/>
    <mergeCell ref="P30:S30"/>
    <mergeCell ref="V28:W28"/>
    <mergeCell ref="V27:W27"/>
    <mergeCell ref="V26:W26"/>
    <mergeCell ref="I27:J27"/>
    <mergeCell ref="K27:L27"/>
    <mergeCell ref="M27:N27"/>
    <mergeCell ref="O27:P27"/>
    <mergeCell ref="Q27:R27"/>
    <mergeCell ref="E28:F28"/>
    <mergeCell ref="G28:H28"/>
    <mergeCell ref="I28:J28"/>
    <mergeCell ref="K28:L28"/>
    <mergeCell ref="G26:H26"/>
    <mergeCell ref="E26:F26"/>
    <mergeCell ref="E27:F27"/>
    <mergeCell ref="G27:H27"/>
    <mergeCell ref="Q26:R26"/>
    <mergeCell ref="D30:J30"/>
    <mergeCell ref="D31:J31"/>
    <mergeCell ref="D32:J32"/>
    <mergeCell ref="D33:J33"/>
    <mergeCell ref="L33:S33"/>
    <mergeCell ref="P31:S32"/>
    <mergeCell ref="L31:O32"/>
    <mergeCell ref="L30:O30"/>
    <mergeCell ref="Y31:Z31"/>
    <mergeCell ref="Y32:Z32"/>
    <mergeCell ref="W30:W32"/>
    <mergeCell ref="T30:V30"/>
    <mergeCell ref="T31:V32"/>
  </mergeCells>
  <phoneticPr fontId="1"/>
  <dataValidations count="5">
    <dataValidation type="list" allowBlank="1" showInputMessage="1" showErrorMessage="1" sqref="T11:T23 D26:D28" xr:uid="{FEDB917B-AEFB-4691-872E-3096A6574BAD}">
      <formula1>"男,女"</formula1>
    </dataValidation>
    <dataValidation type="list" allowBlank="1" showInputMessage="1" showErrorMessage="1" sqref="E26:R28" xr:uid="{1D524610-D908-4DEB-805F-514C8481D642}">
      <formula1>"○"</formula1>
    </dataValidation>
    <dataValidation type="list" allowBlank="1" showInputMessage="1" showErrorMessage="1" sqref="O11:R22" xr:uid="{570ADAF8-8F51-5346-BD37-44FBAEABD212}">
      <formula1>"終日,AM,PM"</formula1>
    </dataValidation>
    <dataValidation type="list" allowBlank="1" showInputMessage="1" showErrorMessage="1" sqref="D11:D22" xr:uid="{86BE0280-B16F-4A6F-ABDD-9996FADE430A}">
      <formula1>"日本選手権"</formula1>
    </dataValidation>
    <dataValidation type="list" allowBlank="1" showInputMessage="1" showErrorMessage="1" sqref="E11:N22" xr:uid="{1F361806-4869-492D-9C7B-EF0291401C16}">
      <formula1>"終日"</formula1>
    </dataValidation>
  </dataValidations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D8200-CE8F-45E0-A307-3DAC8D640E77}">
  <sheetPr>
    <pageSetUpPr fitToPage="1"/>
  </sheetPr>
  <dimension ref="B1:AG33"/>
  <sheetViews>
    <sheetView showGridLines="0" zoomScale="80" zoomScaleNormal="80" workbookViewId="0">
      <selection activeCell="C11" sqref="C11"/>
    </sheetView>
  </sheetViews>
  <sheetFormatPr defaultColWidth="9" defaultRowHeight="12" x14ac:dyDescent="0.2"/>
  <cols>
    <col min="1" max="1" width="1.08984375" style="3" customWidth="1"/>
    <col min="2" max="2" width="3.36328125" style="3" customWidth="1"/>
    <col min="3" max="3" width="18.453125" style="3" customWidth="1"/>
    <col min="4" max="5" width="9" style="3"/>
    <col min="6" max="6" width="3.08984375" style="3" customWidth="1"/>
    <col min="7" max="7" width="9" style="3"/>
    <col min="8" max="8" width="3.08984375" style="3" customWidth="1"/>
    <col min="9" max="9" width="9" style="3"/>
    <col min="10" max="10" width="3.08984375" style="3" customWidth="1"/>
    <col min="11" max="11" width="9" style="3"/>
    <col min="12" max="12" width="3.08984375" style="3" customWidth="1"/>
    <col min="13" max="13" width="9" style="3"/>
    <col min="14" max="14" width="3.08984375" style="3" customWidth="1"/>
    <col min="15" max="15" width="9" style="3"/>
    <col min="16" max="16" width="3.08984375" style="3" customWidth="1"/>
    <col min="17" max="17" width="9" style="3"/>
    <col min="18" max="18" width="3.08984375" style="3" customWidth="1"/>
    <col min="19" max="19" width="11.453125" style="3" customWidth="1"/>
    <col min="20" max="20" width="5.08984375" style="3" bestFit="1" customWidth="1"/>
    <col min="21" max="21" width="13.08984375" style="3" customWidth="1"/>
    <col min="22" max="23" width="9" style="3"/>
    <col min="24" max="24" width="18.6328125" style="3" customWidth="1"/>
    <col min="25" max="25" width="16" style="3" customWidth="1"/>
    <col min="26" max="26" width="18.08984375" style="3" customWidth="1"/>
    <col min="27" max="30" width="9" style="3"/>
    <col min="31" max="33" width="0" style="3" hidden="1" customWidth="1"/>
    <col min="34" max="16384" width="9" style="3"/>
  </cols>
  <sheetData>
    <row r="1" spans="2:33" ht="7.5" customHeight="1" x14ac:dyDescent="0.2"/>
    <row r="2" spans="2:33" ht="25.5" customHeight="1" x14ac:dyDescent="0.2">
      <c r="B2" s="186" t="s">
        <v>9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</row>
    <row r="3" spans="2:33" ht="25.5" customHeight="1" x14ac:dyDescent="0.2">
      <c r="B3" s="186" t="s">
        <v>53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</row>
    <row r="5" spans="2:33" ht="18.75" customHeight="1" x14ac:dyDescent="0.2">
      <c r="B5" s="197" t="s">
        <v>58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U5" s="187"/>
      <c r="V5" s="187"/>
      <c r="W5" s="187"/>
      <c r="X5" s="187"/>
      <c r="Y5" s="187"/>
      <c r="Z5" s="187"/>
    </row>
    <row r="6" spans="2:33" ht="12" customHeight="1" x14ac:dyDescent="0.2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2:33" ht="18.75" customHeight="1" x14ac:dyDescent="0.2">
      <c r="B7" s="26"/>
      <c r="C7" s="77" t="s">
        <v>57</v>
      </c>
      <c r="D7" s="198"/>
      <c r="E7" s="198"/>
      <c r="F7" s="198"/>
      <c r="G7" s="198"/>
      <c r="H7" s="198"/>
      <c r="I7" s="198" t="s">
        <v>13</v>
      </c>
      <c r="J7" s="198"/>
      <c r="K7" s="199"/>
      <c r="L7" s="199"/>
      <c r="M7" s="199"/>
      <c r="N7" s="199"/>
      <c r="O7" s="199"/>
      <c r="P7" s="199"/>
      <c r="Y7" s="7" t="s">
        <v>31</v>
      </c>
      <c r="Z7" s="112"/>
    </row>
    <row r="8" spans="2:33" ht="12" customHeight="1" thickBot="1" x14ac:dyDescent="0.25">
      <c r="Z8" s="27"/>
    </row>
    <row r="9" spans="2:33" ht="18.75" customHeight="1" x14ac:dyDescent="0.2">
      <c r="B9" s="188" t="s">
        <v>10</v>
      </c>
      <c r="C9" s="184" t="s">
        <v>11</v>
      </c>
      <c r="D9" s="190" t="s">
        <v>54</v>
      </c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3"/>
      <c r="T9" s="184" t="s">
        <v>0</v>
      </c>
      <c r="U9" s="184" t="s">
        <v>14</v>
      </c>
      <c r="V9" s="184" t="s">
        <v>1</v>
      </c>
      <c r="W9" s="184" t="s">
        <v>2</v>
      </c>
      <c r="X9" s="184" t="s">
        <v>12</v>
      </c>
      <c r="Y9" s="184"/>
      <c r="Z9" s="194" t="s">
        <v>15</v>
      </c>
    </row>
    <row r="10" spans="2:33" ht="22.5" customHeight="1" thickBot="1" x14ac:dyDescent="0.25">
      <c r="B10" s="189"/>
      <c r="C10" s="185"/>
      <c r="D10" s="191"/>
      <c r="E10" s="24">
        <v>46168</v>
      </c>
      <c r="F10" s="25" t="str">
        <f>IF(E10="","",TEXT(E10,"aaa"))</f>
        <v>火</v>
      </c>
      <c r="G10" s="24">
        <v>46169</v>
      </c>
      <c r="H10" s="25" t="str">
        <f>IF(G10="","",TEXT(G10,"aaa"))</f>
        <v>水</v>
      </c>
      <c r="I10" s="24">
        <v>46170</v>
      </c>
      <c r="J10" s="25" t="str">
        <f>IF(I10="","",TEXT(I10,"aaa"))</f>
        <v>木</v>
      </c>
      <c r="K10" s="24">
        <v>46171</v>
      </c>
      <c r="L10" s="25" t="str">
        <f>IF(K10="","",TEXT(K10,"aaa"))</f>
        <v>金</v>
      </c>
      <c r="M10" s="24">
        <v>46172</v>
      </c>
      <c r="N10" s="25" t="str">
        <f>IF(M10="","",TEXT(M10,"aaa"))</f>
        <v>土</v>
      </c>
      <c r="O10" s="200"/>
      <c r="P10" s="201"/>
      <c r="Q10" s="200"/>
      <c r="R10" s="202"/>
      <c r="S10" s="75" t="s">
        <v>3</v>
      </c>
      <c r="T10" s="185"/>
      <c r="U10" s="185"/>
      <c r="V10" s="185"/>
      <c r="W10" s="196"/>
      <c r="X10" s="28" t="s">
        <v>5</v>
      </c>
      <c r="Y10" s="29" t="s">
        <v>13</v>
      </c>
      <c r="Z10" s="195"/>
    </row>
    <row r="11" spans="2:33" ht="43.5" customHeight="1" thickTop="1" x14ac:dyDescent="0.2">
      <c r="B11" s="30">
        <v>1</v>
      </c>
      <c r="C11" s="54"/>
      <c r="D11" s="85"/>
      <c r="E11" s="178"/>
      <c r="F11" s="179"/>
      <c r="G11" s="178"/>
      <c r="H11" s="179"/>
      <c r="I11" s="178"/>
      <c r="J11" s="179"/>
      <c r="K11" s="178"/>
      <c r="L11" s="179"/>
      <c r="M11" s="178"/>
      <c r="N11" s="179"/>
      <c r="O11" s="180"/>
      <c r="P11" s="181"/>
      <c r="Q11" s="180"/>
      <c r="R11" s="183"/>
      <c r="S11" s="32" t="str">
        <f>IF(C11="","",IF(OR(D11="C",D11="D",D11="推薦"),COUNTA(E11:L11)*$Y$26,COUNTA(E11:L11)*$Y$25))</f>
        <v/>
      </c>
      <c r="T11" s="66"/>
      <c r="U11" s="67"/>
      <c r="V11" s="33" t="str">
        <f t="shared" ref="V11:V22" si="0">IF(C11="","",DATEDIF(U11,$Z$7,"Y"))</f>
        <v/>
      </c>
      <c r="W11" s="31" t="str">
        <f t="shared" ref="W11:W22" si="1">IF(C11="","",VLOOKUP(DATEDIF(U11,$AG$11,"Y"),$AE$11:$AF$24,2,TRUE))</f>
        <v/>
      </c>
      <c r="X11" s="57"/>
      <c r="Y11" s="58"/>
      <c r="Z11" s="59"/>
      <c r="AA11" s="81">
        <f>D11</f>
        <v>0</v>
      </c>
      <c r="AB11" s="82">
        <f>COUNTA(E11:L11)</f>
        <v>0</v>
      </c>
      <c r="AE11" s="3">
        <v>6</v>
      </c>
      <c r="AF11" s="3" t="s">
        <v>17</v>
      </c>
      <c r="AG11" s="4">
        <f ca="1">DATE(YEAR(TODAY())-(MONTH(TODAY())&lt;=3)*1,4,1)</f>
        <v>46113</v>
      </c>
    </row>
    <row r="12" spans="2:33" ht="43.5" customHeight="1" x14ac:dyDescent="0.2">
      <c r="B12" s="34">
        <v>2</v>
      </c>
      <c r="C12" s="55"/>
      <c r="D12" s="86"/>
      <c r="E12" s="174"/>
      <c r="F12" s="175"/>
      <c r="G12" s="174"/>
      <c r="H12" s="175"/>
      <c r="I12" s="174"/>
      <c r="J12" s="175"/>
      <c r="K12" s="174"/>
      <c r="L12" s="175"/>
      <c r="M12" s="174"/>
      <c r="N12" s="175"/>
      <c r="O12" s="176"/>
      <c r="P12" s="177"/>
      <c r="Q12" s="176"/>
      <c r="R12" s="182"/>
      <c r="S12" s="32" t="str">
        <f t="shared" ref="S12:S21" si="2">IF(C12="","",IF(OR(D12="C",D12="D",D12="推薦"),COUNTA(E12:L12)*$Y$26,COUNTA(E12:L12)*$Y$25))</f>
        <v/>
      </c>
      <c r="T12" s="55"/>
      <c r="U12" s="68"/>
      <c r="V12" s="35" t="str">
        <f t="shared" si="0"/>
        <v/>
      </c>
      <c r="W12" s="35" t="str">
        <f t="shared" si="1"/>
        <v/>
      </c>
      <c r="X12" s="60"/>
      <c r="Y12" s="61"/>
      <c r="Z12" s="62"/>
      <c r="AA12" s="81">
        <f t="shared" ref="AA12:AA22" si="3">D12</f>
        <v>0</v>
      </c>
      <c r="AB12" s="82">
        <f t="shared" ref="AB12:AB22" si="4">COUNTA(E12:L12)</f>
        <v>0</v>
      </c>
      <c r="AE12" s="3">
        <v>7</v>
      </c>
      <c r="AF12" s="3" t="s">
        <v>18</v>
      </c>
    </row>
    <row r="13" spans="2:33" ht="43.5" customHeight="1" x14ac:dyDescent="0.2">
      <c r="B13" s="34">
        <v>3</v>
      </c>
      <c r="C13" s="55"/>
      <c r="D13" s="86"/>
      <c r="E13" s="174"/>
      <c r="F13" s="175"/>
      <c r="G13" s="174"/>
      <c r="H13" s="175"/>
      <c r="I13" s="174"/>
      <c r="J13" s="175"/>
      <c r="K13" s="174"/>
      <c r="L13" s="175"/>
      <c r="M13" s="174"/>
      <c r="N13" s="175"/>
      <c r="O13" s="176"/>
      <c r="P13" s="177"/>
      <c r="Q13" s="176"/>
      <c r="R13" s="182"/>
      <c r="S13" s="32" t="str">
        <f t="shared" si="2"/>
        <v/>
      </c>
      <c r="T13" s="55"/>
      <c r="U13" s="68"/>
      <c r="V13" s="35" t="str">
        <f t="shared" si="0"/>
        <v/>
      </c>
      <c r="W13" s="35" t="str">
        <f t="shared" si="1"/>
        <v/>
      </c>
      <c r="X13" s="60"/>
      <c r="Y13" s="61"/>
      <c r="Z13" s="62"/>
      <c r="AA13" s="81">
        <f t="shared" si="3"/>
        <v>0</v>
      </c>
      <c r="AB13" s="82">
        <f t="shared" si="4"/>
        <v>0</v>
      </c>
      <c r="AE13" s="3">
        <v>8</v>
      </c>
      <c r="AF13" s="3" t="s">
        <v>19</v>
      </c>
    </row>
    <row r="14" spans="2:33" ht="43.5" customHeight="1" x14ac:dyDescent="0.2">
      <c r="B14" s="34">
        <v>4</v>
      </c>
      <c r="C14" s="55"/>
      <c r="D14" s="86"/>
      <c r="E14" s="174"/>
      <c r="F14" s="175"/>
      <c r="G14" s="174"/>
      <c r="H14" s="175"/>
      <c r="I14" s="174"/>
      <c r="J14" s="175"/>
      <c r="K14" s="174"/>
      <c r="L14" s="175"/>
      <c r="M14" s="174"/>
      <c r="N14" s="175"/>
      <c r="O14" s="176"/>
      <c r="P14" s="177"/>
      <c r="Q14" s="176"/>
      <c r="R14" s="182"/>
      <c r="S14" s="32" t="str">
        <f t="shared" si="2"/>
        <v/>
      </c>
      <c r="T14" s="55"/>
      <c r="U14" s="68"/>
      <c r="V14" s="35" t="str">
        <f t="shared" si="0"/>
        <v/>
      </c>
      <c r="W14" s="35" t="str">
        <f t="shared" si="1"/>
        <v/>
      </c>
      <c r="X14" s="60"/>
      <c r="Y14" s="61"/>
      <c r="Z14" s="62"/>
      <c r="AA14" s="81">
        <f t="shared" si="3"/>
        <v>0</v>
      </c>
      <c r="AB14" s="82">
        <f t="shared" si="4"/>
        <v>0</v>
      </c>
      <c r="AE14" s="3">
        <v>9</v>
      </c>
      <c r="AF14" s="3" t="s">
        <v>20</v>
      </c>
    </row>
    <row r="15" spans="2:33" ht="43.5" customHeight="1" x14ac:dyDescent="0.2">
      <c r="B15" s="34">
        <v>5</v>
      </c>
      <c r="C15" s="55"/>
      <c r="D15" s="86"/>
      <c r="E15" s="174"/>
      <c r="F15" s="175"/>
      <c r="G15" s="174"/>
      <c r="H15" s="175"/>
      <c r="I15" s="174"/>
      <c r="J15" s="175"/>
      <c r="K15" s="174"/>
      <c r="L15" s="175"/>
      <c r="M15" s="174"/>
      <c r="N15" s="175"/>
      <c r="O15" s="176"/>
      <c r="P15" s="177"/>
      <c r="Q15" s="176"/>
      <c r="R15" s="182"/>
      <c r="S15" s="32" t="str">
        <f t="shared" si="2"/>
        <v/>
      </c>
      <c r="T15" s="55"/>
      <c r="U15" s="68"/>
      <c r="V15" s="35" t="str">
        <f t="shared" si="0"/>
        <v/>
      </c>
      <c r="W15" s="35" t="str">
        <f t="shared" si="1"/>
        <v/>
      </c>
      <c r="X15" s="60"/>
      <c r="Y15" s="61"/>
      <c r="Z15" s="62"/>
      <c r="AA15" s="81">
        <f t="shared" si="3"/>
        <v>0</v>
      </c>
      <c r="AB15" s="82">
        <f t="shared" si="4"/>
        <v>0</v>
      </c>
      <c r="AE15" s="3">
        <v>10</v>
      </c>
      <c r="AF15" s="3" t="s">
        <v>21</v>
      </c>
    </row>
    <row r="16" spans="2:33" ht="43.5" customHeight="1" x14ac:dyDescent="0.2">
      <c r="B16" s="34">
        <v>6</v>
      </c>
      <c r="C16" s="55"/>
      <c r="D16" s="86"/>
      <c r="E16" s="174"/>
      <c r="F16" s="175"/>
      <c r="G16" s="174"/>
      <c r="H16" s="175"/>
      <c r="I16" s="174"/>
      <c r="J16" s="175"/>
      <c r="K16" s="174"/>
      <c r="L16" s="175"/>
      <c r="M16" s="174"/>
      <c r="N16" s="175"/>
      <c r="O16" s="176"/>
      <c r="P16" s="177"/>
      <c r="Q16" s="176"/>
      <c r="R16" s="182"/>
      <c r="S16" s="32" t="str">
        <f t="shared" si="2"/>
        <v/>
      </c>
      <c r="T16" s="55"/>
      <c r="U16" s="68"/>
      <c r="V16" s="35" t="str">
        <f t="shared" si="0"/>
        <v/>
      </c>
      <c r="W16" s="35" t="str">
        <f t="shared" si="1"/>
        <v/>
      </c>
      <c r="X16" s="60"/>
      <c r="Y16" s="61"/>
      <c r="Z16" s="62"/>
      <c r="AA16" s="81">
        <f t="shared" si="3"/>
        <v>0</v>
      </c>
      <c r="AB16" s="82">
        <f t="shared" si="4"/>
        <v>0</v>
      </c>
      <c r="AE16" s="3">
        <v>11</v>
      </c>
      <c r="AF16" s="3" t="s">
        <v>22</v>
      </c>
    </row>
    <row r="17" spans="2:32" ht="43.5" customHeight="1" x14ac:dyDescent="0.2">
      <c r="B17" s="34">
        <v>7</v>
      </c>
      <c r="C17" s="55"/>
      <c r="D17" s="86"/>
      <c r="E17" s="174"/>
      <c r="F17" s="175"/>
      <c r="G17" s="174"/>
      <c r="H17" s="175"/>
      <c r="I17" s="174"/>
      <c r="J17" s="175"/>
      <c r="K17" s="174"/>
      <c r="L17" s="175"/>
      <c r="M17" s="174"/>
      <c r="N17" s="175"/>
      <c r="O17" s="176"/>
      <c r="P17" s="177"/>
      <c r="Q17" s="176"/>
      <c r="R17" s="182"/>
      <c r="S17" s="32" t="str">
        <f t="shared" si="2"/>
        <v/>
      </c>
      <c r="T17" s="55"/>
      <c r="U17" s="68"/>
      <c r="V17" s="35" t="str">
        <f t="shared" si="0"/>
        <v/>
      </c>
      <c r="W17" s="35" t="str">
        <f t="shared" si="1"/>
        <v/>
      </c>
      <c r="X17" s="60"/>
      <c r="Y17" s="61"/>
      <c r="Z17" s="62"/>
      <c r="AA17" s="81">
        <f t="shared" si="3"/>
        <v>0</v>
      </c>
      <c r="AB17" s="82">
        <f t="shared" si="4"/>
        <v>0</v>
      </c>
      <c r="AE17" s="3">
        <v>12</v>
      </c>
      <c r="AF17" s="3" t="s">
        <v>23</v>
      </c>
    </row>
    <row r="18" spans="2:32" ht="43.5" customHeight="1" x14ac:dyDescent="0.2">
      <c r="B18" s="34">
        <v>8</v>
      </c>
      <c r="C18" s="55"/>
      <c r="D18" s="86"/>
      <c r="E18" s="174"/>
      <c r="F18" s="175"/>
      <c r="G18" s="174"/>
      <c r="H18" s="175"/>
      <c r="I18" s="174"/>
      <c r="J18" s="175"/>
      <c r="K18" s="174"/>
      <c r="L18" s="175"/>
      <c r="M18" s="174"/>
      <c r="N18" s="175"/>
      <c r="O18" s="176"/>
      <c r="P18" s="177"/>
      <c r="Q18" s="176"/>
      <c r="R18" s="182"/>
      <c r="S18" s="32" t="str">
        <f t="shared" si="2"/>
        <v/>
      </c>
      <c r="T18" s="55"/>
      <c r="U18" s="68"/>
      <c r="V18" s="35" t="str">
        <f t="shared" si="0"/>
        <v/>
      </c>
      <c r="W18" s="35" t="str">
        <f t="shared" si="1"/>
        <v/>
      </c>
      <c r="X18" s="60"/>
      <c r="Y18" s="61"/>
      <c r="Z18" s="62"/>
      <c r="AA18" s="81">
        <f t="shared" si="3"/>
        <v>0</v>
      </c>
      <c r="AB18" s="82">
        <f t="shared" si="4"/>
        <v>0</v>
      </c>
      <c r="AE18" s="3">
        <v>13</v>
      </c>
      <c r="AF18" s="3" t="s">
        <v>24</v>
      </c>
    </row>
    <row r="19" spans="2:32" ht="43.5" customHeight="1" x14ac:dyDescent="0.2">
      <c r="B19" s="34">
        <v>9</v>
      </c>
      <c r="C19" s="55"/>
      <c r="D19" s="86"/>
      <c r="E19" s="174"/>
      <c r="F19" s="175"/>
      <c r="G19" s="174"/>
      <c r="H19" s="175"/>
      <c r="I19" s="174"/>
      <c r="J19" s="175"/>
      <c r="K19" s="174"/>
      <c r="L19" s="175"/>
      <c r="M19" s="174"/>
      <c r="N19" s="175"/>
      <c r="O19" s="176"/>
      <c r="P19" s="177"/>
      <c r="Q19" s="176"/>
      <c r="R19" s="182"/>
      <c r="S19" s="32" t="str">
        <f t="shared" si="2"/>
        <v/>
      </c>
      <c r="T19" s="55"/>
      <c r="U19" s="68"/>
      <c r="V19" s="35" t="str">
        <f t="shared" si="0"/>
        <v/>
      </c>
      <c r="W19" s="35" t="str">
        <f t="shared" si="1"/>
        <v/>
      </c>
      <c r="X19" s="60"/>
      <c r="Y19" s="61"/>
      <c r="Z19" s="62"/>
      <c r="AA19" s="81">
        <f t="shared" si="3"/>
        <v>0</v>
      </c>
      <c r="AB19" s="82">
        <f t="shared" si="4"/>
        <v>0</v>
      </c>
      <c r="AE19" s="3">
        <v>14</v>
      </c>
      <c r="AF19" s="3" t="s">
        <v>25</v>
      </c>
    </row>
    <row r="20" spans="2:32" ht="43.5" customHeight="1" x14ac:dyDescent="0.2">
      <c r="B20" s="34">
        <v>10</v>
      </c>
      <c r="C20" s="55"/>
      <c r="D20" s="86"/>
      <c r="E20" s="174"/>
      <c r="F20" s="175"/>
      <c r="G20" s="174"/>
      <c r="H20" s="175"/>
      <c r="I20" s="174"/>
      <c r="J20" s="175"/>
      <c r="K20" s="174"/>
      <c r="L20" s="175"/>
      <c r="M20" s="174"/>
      <c r="N20" s="175"/>
      <c r="O20" s="176"/>
      <c r="P20" s="177"/>
      <c r="Q20" s="176"/>
      <c r="R20" s="182"/>
      <c r="S20" s="32" t="str">
        <f t="shared" si="2"/>
        <v/>
      </c>
      <c r="T20" s="55"/>
      <c r="U20" s="68"/>
      <c r="V20" s="35" t="str">
        <f t="shared" si="0"/>
        <v/>
      </c>
      <c r="W20" s="35" t="str">
        <f t="shared" si="1"/>
        <v/>
      </c>
      <c r="X20" s="60"/>
      <c r="Y20" s="61"/>
      <c r="Z20" s="62"/>
      <c r="AA20" s="81">
        <f t="shared" si="3"/>
        <v>0</v>
      </c>
      <c r="AB20" s="82">
        <f t="shared" si="4"/>
        <v>0</v>
      </c>
      <c r="AE20" s="3">
        <v>15</v>
      </c>
      <c r="AF20" s="3" t="s">
        <v>26</v>
      </c>
    </row>
    <row r="21" spans="2:32" ht="43.5" customHeight="1" x14ac:dyDescent="0.2">
      <c r="B21" s="34">
        <v>11</v>
      </c>
      <c r="C21" s="55"/>
      <c r="D21" s="86"/>
      <c r="E21" s="174"/>
      <c r="F21" s="175"/>
      <c r="G21" s="174"/>
      <c r="H21" s="175"/>
      <c r="I21" s="174"/>
      <c r="J21" s="175"/>
      <c r="K21" s="174"/>
      <c r="L21" s="175"/>
      <c r="M21" s="174"/>
      <c r="N21" s="175"/>
      <c r="O21" s="176"/>
      <c r="P21" s="177"/>
      <c r="Q21" s="176"/>
      <c r="R21" s="182"/>
      <c r="S21" s="32" t="str">
        <f t="shared" si="2"/>
        <v/>
      </c>
      <c r="T21" s="55"/>
      <c r="U21" s="68"/>
      <c r="V21" s="35" t="str">
        <f t="shared" si="0"/>
        <v/>
      </c>
      <c r="W21" s="35" t="str">
        <f t="shared" si="1"/>
        <v/>
      </c>
      <c r="X21" s="60"/>
      <c r="Y21" s="61"/>
      <c r="Z21" s="62"/>
      <c r="AA21" s="81">
        <f t="shared" si="3"/>
        <v>0</v>
      </c>
      <c r="AB21" s="82">
        <f t="shared" si="4"/>
        <v>0</v>
      </c>
      <c r="AE21" s="3">
        <v>16</v>
      </c>
      <c r="AF21" s="3" t="s">
        <v>27</v>
      </c>
    </row>
    <row r="22" spans="2:32" ht="43.5" customHeight="1" thickBot="1" x14ac:dyDescent="0.25">
      <c r="B22" s="36">
        <v>12</v>
      </c>
      <c r="C22" s="56"/>
      <c r="D22" s="87"/>
      <c r="E22" s="165"/>
      <c r="F22" s="166"/>
      <c r="G22" s="165"/>
      <c r="H22" s="166"/>
      <c r="I22" s="165"/>
      <c r="J22" s="166"/>
      <c r="K22" s="165"/>
      <c r="L22" s="166"/>
      <c r="M22" s="165"/>
      <c r="N22" s="166"/>
      <c r="O22" s="167"/>
      <c r="P22" s="168"/>
      <c r="Q22" s="167"/>
      <c r="R22" s="169"/>
      <c r="S22" s="38" t="str">
        <f>IF(C22="","",IF(OR(D22="C",D22="D",D22="推薦"),COUNTA(E22:L22)*$Y$26,COUNTA(E22:L22)*$Y$25))</f>
        <v/>
      </c>
      <c r="T22" s="56"/>
      <c r="U22" s="69"/>
      <c r="V22" s="37" t="str">
        <f t="shared" si="0"/>
        <v/>
      </c>
      <c r="W22" s="37" t="str">
        <f t="shared" si="1"/>
        <v/>
      </c>
      <c r="X22" s="63"/>
      <c r="Y22" s="64"/>
      <c r="Z22" s="65"/>
      <c r="AA22" s="81">
        <f t="shared" si="3"/>
        <v>0</v>
      </c>
      <c r="AB22" s="82">
        <f t="shared" si="4"/>
        <v>0</v>
      </c>
      <c r="AE22" s="3">
        <v>17</v>
      </c>
      <c r="AF22" s="3" t="s">
        <v>28</v>
      </c>
    </row>
    <row r="23" spans="2:32" ht="33.75" customHeight="1" thickBot="1" x14ac:dyDescent="0.25">
      <c r="B23" s="146" t="s">
        <v>4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39">
        <f>SUM(S11:S22)</f>
        <v>0</v>
      </c>
      <c r="T23" s="148"/>
      <c r="U23" s="148"/>
      <c r="V23" s="148"/>
      <c r="W23" s="148"/>
      <c r="X23" s="148"/>
      <c r="Y23" s="148"/>
      <c r="Z23" s="149"/>
    </row>
    <row r="24" spans="2:32" ht="18.75" customHeight="1" thickBot="1" x14ac:dyDescent="0.25">
      <c r="B24" s="164" t="s">
        <v>33</v>
      </c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78" t="s">
        <v>51</v>
      </c>
      <c r="Z24" s="76"/>
      <c r="AE24" s="3">
        <v>18</v>
      </c>
      <c r="AF24" s="3" t="s">
        <v>29</v>
      </c>
    </row>
    <row r="25" spans="2:32" ht="25.5" customHeight="1" thickBot="1" x14ac:dyDescent="0.25">
      <c r="B25" s="40" t="s">
        <v>10</v>
      </c>
      <c r="C25" s="41" t="s">
        <v>5</v>
      </c>
      <c r="D25" s="42" t="s">
        <v>0</v>
      </c>
      <c r="E25" s="43">
        <f t="shared" ref="E25:N25" si="5">IF(E10="","",E10)</f>
        <v>46168</v>
      </c>
      <c r="F25" s="44" t="str">
        <f t="shared" si="5"/>
        <v>火</v>
      </c>
      <c r="G25" s="43">
        <f t="shared" si="5"/>
        <v>46169</v>
      </c>
      <c r="H25" s="44" t="str">
        <f t="shared" si="5"/>
        <v>水</v>
      </c>
      <c r="I25" s="73">
        <f t="shared" si="5"/>
        <v>46170</v>
      </c>
      <c r="J25" s="44" t="str">
        <f t="shared" si="5"/>
        <v>木</v>
      </c>
      <c r="K25" s="73">
        <f t="shared" si="5"/>
        <v>46171</v>
      </c>
      <c r="L25" s="44" t="str">
        <f t="shared" si="5"/>
        <v>金</v>
      </c>
      <c r="M25" s="83">
        <f t="shared" si="5"/>
        <v>46172</v>
      </c>
      <c r="N25" s="84" t="str">
        <f t="shared" si="5"/>
        <v>土</v>
      </c>
      <c r="O25" s="170"/>
      <c r="P25" s="171"/>
      <c r="Q25" s="172"/>
      <c r="R25" s="173"/>
      <c r="S25" s="41" t="s">
        <v>14</v>
      </c>
      <c r="T25" s="41" t="s">
        <v>1</v>
      </c>
      <c r="U25" s="41" t="s">
        <v>39</v>
      </c>
      <c r="V25" s="162" t="s">
        <v>15</v>
      </c>
      <c r="W25" s="163"/>
      <c r="X25" s="45"/>
      <c r="Y25" s="48">
        <v>8000</v>
      </c>
      <c r="Z25" s="8">
        <f>SUMIF($AA$11:$AA$22,"日本選手権",$AB$11:$AB$22)</f>
        <v>0</v>
      </c>
    </row>
    <row r="26" spans="2:32" ht="25.5" customHeight="1" thickTop="1" x14ac:dyDescent="0.2">
      <c r="B26" s="46">
        <v>1</v>
      </c>
      <c r="C26" s="70"/>
      <c r="D26" s="66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60"/>
      <c r="P26" s="160"/>
      <c r="Q26" s="160"/>
      <c r="R26" s="161"/>
      <c r="S26" s="74"/>
      <c r="T26" s="47" t="str">
        <f>IF(C26="","",DATEDIF(S26,$Z$7,"Y"))</f>
        <v/>
      </c>
      <c r="U26" s="70"/>
      <c r="V26" s="154"/>
      <c r="W26" s="155"/>
      <c r="Y26" s="48">
        <v>0</v>
      </c>
      <c r="Z26" s="8">
        <f>SUMIF($AA$11:$AA$22,"C",$AB$11:$AB$22)+SUMIF($AA$11:$AA$22,"D",$AB$11:$AB$22)+SUMIF($AA$11:$AA$22,"推薦",$AB$11:$AB$22)</f>
        <v>0</v>
      </c>
    </row>
    <row r="27" spans="2:32" ht="25.5" customHeight="1" x14ac:dyDescent="0.2">
      <c r="B27" s="34">
        <v>2</v>
      </c>
      <c r="C27" s="71"/>
      <c r="D27" s="55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7"/>
      <c r="P27" s="157"/>
      <c r="Q27" s="157"/>
      <c r="R27" s="158"/>
      <c r="S27" s="71"/>
      <c r="T27" s="49" t="str">
        <f>IF(C27="","",DATEDIF(S27,$Z$7,"Y"))</f>
        <v/>
      </c>
      <c r="U27" s="71"/>
      <c r="V27" s="152"/>
      <c r="W27" s="153"/>
      <c r="Y27" s="48"/>
      <c r="Z27" s="8" t="str">
        <f>IF(Y27="","",COUNTIF($E$11:$R$22,Y27))</f>
        <v/>
      </c>
    </row>
    <row r="28" spans="2:32" ht="25.5" customHeight="1" thickBot="1" x14ac:dyDescent="0.25">
      <c r="B28" s="36">
        <v>3</v>
      </c>
      <c r="C28" s="72"/>
      <c r="D28" s="56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4"/>
      <c r="P28" s="144"/>
      <c r="Q28" s="144"/>
      <c r="R28" s="145"/>
      <c r="S28" s="72"/>
      <c r="T28" s="50" t="str">
        <f>IF(C28="","",DATEDIF(S28,$Z$7,"Y"))</f>
        <v/>
      </c>
      <c r="U28" s="72"/>
      <c r="V28" s="150"/>
      <c r="W28" s="151"/>
      <c r="Y28" s="48"/>
      <c r="Z28" s="8" t="str">
        <f>IF(Y28="","",COUNTIF($E$11:$R$22,Y28))</f>
        <v/>
      </c>
    </row>
    <row r="29" spans="2:32" ht="25.5" customHeight="1" x14ac:dyDescent="0.2">
      <c r="C29" s="76"/>
      <c r="L29" s="51" t="s">
        <v>40</v>
      </c>
      <c r="Z29" s="52"/>
    </row>
    <row r="30" spans="2:32" ht="25.5" customHeight="1" x14ac:dyDescent="0.2">
      <c r="D30" s="113"/>
      <c r="E30" s="114"/>
      <c r="F30" s="114"/>
      <c r="G30" s="114"/>
      <c r="H30" s="114"/>
      <c r="I30" s="114"/>
      <c r="J30" s="114"/>
      <c r="L30" s="130" t="s">
        <v>38</v>
      </c>
      <c r="M30" s="131"/>
      <c r="N30" s="131"/>
      <c r="O30" s="132"/>
      <c r="P30" s="130" t="s">
        <v>37</v>
      </c>
      <c r="Q30" s="131"/>
      <c r="R30" s="131"/>
      <c r="S30" s="132"/>
      <c r="T30" s="130" t="s">
        <v>36</v>
      </c>
      <c r="U30" s="131"/>
      <c r="V30" s="132"/>
      <c r="W30" s="135" t="s">
        <v>35</v>
      </c>
      <c r="X30" s="21" t="s">
        <v>5</v>
      </c>
      <c r="Y30" s="133"/>
      <c r="Z30" s="133"/>
    </row>
    <row r="31" spans="2:32" ht="25.5" customHeight="1" x14ac:dyDescent="0.2">
      <c r="D31" s="113"/>
      <c r="E31" s="113"/>
      <c r="F31" s="113"/>
      <c r="G31" s="113"/>
      <c r="H31" s="113"/>
      <c r="I31" s="113"/>
      <c r="J31" s="113"/>
      <c r="L31" s="124">
        <f>IF(Y26="",0,Y26*Z26)+IF(Y27="",0,Y27*Z27)+IF(Y28="",0,Y28*Z28)+IF(Y25="",0,Y25*Z25)</f>
        <v>0</v>
      </c>
      <c r="M31" s="125"/>
      <c r="N31" s="125"/>
      <c r="O31" s="126"/>
      <c r="P31" s="118"/>
      <c r="Q31" s="119"/>
      <c r="R31" s="119"/>
      <c r="S31" s="120"/>
      <c r="T31" s="137"/>
      <c r="U31" s="138"/>
      <c r="V31" s="139"/>
      <c r="W31" s="136"/>
      <c r="X31" s="21" t="s">
        <v>34</v>
      </c>
      <c r="Y31" s="133"/>
      <c r="Z31" s="133"/>
    </row>
    <row r="32" spans="2:32" ht="25.5" customHeight="1" x14ac:dyDescent="0.2">
      <c r="D32" s="115"/>
      <c r="E32" s="116"/>
      <c r="F32" s="116"/>
      <c r="G32" s="116"/>
      <c r="H32" s="116"/>
      <c r="I32" s="116"/>
      <c r="J32" s="116"/>
      <c r="L32" s="127"/>
      <c r="M32" s="128"/>
      <c r="N32" s="128"/>
      <c r="O32" s="129"/>
      <c r="P32" s="121"/>
      <c r="Q32" s="122"/>
      <c r="R32" s="122"/>
      <c r="S32" s="123"/>
      <c r="T32" s="140"/>
      <c r="U32" s="141"/>
      <c r="V32" s="142"/>
      <c r="W32" s="136"/>
      <c r="X32" s="21" t="s">
        <v>6</v>
      </c>
      <c r="Y32" s="134"/>
      <c r="Z32" s="133"/>
    </row>
    <row r="33" spans="4:23" ht="24" customHeight="1" x14ac:dyDescent="0.2">
      <c r="D33" s="116"/>
      <c r="E33" s="116"/>
      <c r="F33" s="116"/>
      <c r="G33" s="116"/>
      <c r="H33" s="116"/>
      <c r="I33" s="116"/>
      <c r="J33" s="116"/>
      <c r="L33" s="117" t="s">
        <v>7</v>
      </c>
      <c r="M33" s="117"/>
      <c r="N33" s="117"/>
      <c r="O33" s="117"/>
      <c r="P33" s="117"/>
      <c r="Q33" s="117"/>
      <c r="R33" s="117"/>
      <c r="S33" s="117"/>
      <c r="T33" s="9" t="s">
        <v>8</v>
      </c>
      <c r="U33" s="53"/>
      <c r="V33" s="53"/>
      <c r="W33" s="53"/>
    </row>
  </sheetData>
  <sheetProtection selectLockedCells="1"/>
  <mergeCells count="148">
    <mergeCell ref="B2:Z2"/>
    <mergeCell ref="B3:Z3"/>
    <mergeCell ref="B5:R5"/>
    <mergeCell ref="U5:Z5"/>
    <mergeCell ref="D7:H7"/>
    <mergeCell ref="I7:J7"/>
    <mergeCell ref="K7:P7"/>
    <mergeCell ref="V9:V10"/>
    <mergeCell ref="W9:W10"/>
    <mergeCell ref="X9:Y9"/>
    <mergeCell ref="Z9:Z10"/>
    <mergeCell ref="O10:P10"/>
    <mergeCell ref="Q10:R10"/>
    <mergeCell ref="B9:B10"/>
    <mergeCell ref="C9:C10"/>
    <mergeCell ref="D9:D10"/>
    <mergeCell ref="E9:S9"/>
    <mergeCell ref="T9:T10"/>
    <mergeCell ref="U9:U10"/>
    <mergeCell ref="Q11:R11"/>
    <mergeCell ref="E12:F12"/>
    <mergeCell ref="G12:H12"/>
    <mergeCell ref="I12:J12"/>
    <mergeCell ref="K12:L12"/>
    <mergeCell ref="M12:N12"/>
    <mergeCell ref="O12:P12"/>
    <mergeCell ref="Q12:R12"/>
    <mergeCell ref="E11:F11"/>
    <mergeCell ref="G11:H11"/>
    <mergeCell ref="I11:J11"/>
    <mergeCell ref="K11:L11"/>
    <mergeCell ref="M11:N11"/>
    <mergeCell ref="O11:P11"/>
    <mergeCell ref="Q13:R13"/>
    <mergeCell ref="E14:F14"/>
    <mergeCell ref="G14:H14"/>
    <mergeCell ref="I14:J14"/>
    <mergeCell ref="K14:L14"/>
    <mergeCell ref="M14:N14"/>
    <mergeCell ref="O14:P14"/>
    <mergeCell ref="Q14:R14"/>
    <mergeCell ref="E13:F13"/>
    <mergeCell ref="G13:H13"/>
    <mergeCell ref="I13:J13"/>
    <mergeCell ref="K13:L13"/>
    <mergeCell ref="M13:N13"/>
    <mergeCell ref="O13:P13"/>
    <mergeCell ref="Q15:R15"/>
    <mergeCell ref="E16:F16"/>
    <mergeCell ref="G16:H16"/>
    <mergeCell ref="I16:J16"/>
    <mergeCell ref="K16:L16"/>
    <mergeCell ref="M16:N16"/>
    <mergeCell ref="O16:P16"/>
    <mergeCell ref="Q16:R16"/>
    <mergeCell ref="E15:F15"/>
    <mergeCell ref="G15:H15"/>
    <mergeCell ref="I15:J15"/>
    <mergeCell ref="K15:L15"/>
    <mergeCell ref="M15:N15"/>
    <mergeCell ref="O15:P15"/>
    <mergeCell ref="Q17:R17"/>
    <mergeCell ref="E18:F18"/>
    <mergeCell ref="G18:H18"/>
    <mergeCell ref="I18:J18"/>
    <mergeCell ref="K18:L18"/>
    <mergeCell ref="M18:N18"/>
    <mergeCell ref="O18:P18"/>
    <mergeCell ref="Q18:R18"/>
    <mergeCell ref="E17:F17"/>
    <mergeCell ref="G17:H17"/>
    <mergeCell ref="I17:J17"/>
    <mergeCell ref="K17:L17"/>
    <mergeCell ref="M17:N17"/>
    <mergeCell ref="O17:P17"/>
    <mergeCell ref="Q19:R19"/>
    <mergeCell ref="E20:F20"/>
    <mergeCell ref="G20:H20"/>
    <mergeCell ref="I20:J20"/>
    <mergeCell ref="K20:L20"/>
    <mergeCell ref="M20:N20"/>
    <mergeCell ref="O20:P20"/>
    <mergeCell ref="Q20:R20"/>
    <mergeCell ref="E19:F19"/>
    <mergeCell ref="G19:H19"/>
    <mergeCell ref="I19:J19"/>
    <mergeCell ref="K19:L19"/>
    <mergeCell ref="M19:N19"/>
    <mergeCell ref="O19:P19"/>
    <mergeCell ref="B23:R23"/>
    <mergeCell ref="T23:Z23"/>
    <mergeCell ref="B24:X24"/>
    <mergeCell ref="O25:P25"/>
    <mergeCell ref="Q25:R25"/>
    <mergeCell ref="V25:W25"/>
    <mergeCell ref="Q21:R21"/>
    <mergeCell ref="E22:F22"/>
    <mergeCell ref="G22:H22"/>
    <mergeCell ref="I22:J22"/>
    <mergeCell ref="K22:L22"/>
    <mergeCell ref="M22:N22"/>
    <mergeCell ref="O22:P22"/>
    <mergeCell ref="Q22:R22"/>
    <mergeCell ref="E21:F21"/>
    <mergeCell ref="G21:H21"/>
    <mergeCell ref="I21:J21"/>
    <mergeCell ref="K21:L21"/>
    <mergeCell ref="M21:N21"/>
    <mergeCell ref="O21:P21"/>
    <mergeCell ref="Q26:R26"/>
    <mergeCell ref="V26:W26"/>
    <mergeCell ref="E27:F27"/>
    <mergeCell ref="G27:H27"/>
    <mergeCell ref="I27:J27"/>
    <mergeCell ref="K27:L27"/>
    <mergeCell ref="M27:N27"/>
    <mergeCell ref="O27:P27"/>
    <mergeCell ref="Q27:R27"/>
    <mergeCell ref="V27:W27"/>
    <mergeCell ref="E26:F26"/>
    <mergeCell ref="G26:H26"/>
    <mergeCell ref="I26:J26"/>
    <mergeCell ref="K26:L26"/>
    <mergeCell ref="M26:N26"/>
    <mergeCell ref="O26:P26"/>
    <mergeCell ref="Q28:R28"/>
    <mergeCell ref="V28:W28"/>
    <mergeCell ref="D30:J30"/>
    <mergeCell ref="L30:O30"/>
    <mergeCell ref="P30:S30"/>
    <mergeCell ref="T30:V30"/>
    <mergeCell ref="W30:W32"/>
    <mergeCell ref="E28:F28"/>
    <mergeCell ref="G28:H28"/>
    <mergeCell ref="I28:J28"/>
    <mergeCell ref="K28:L28"/>
    <mergeCell ref="M28:N28"/>
    <mergeCell ref="O28:P28"/>
    <mergeCell ref="D33:J33"/>
    <mergeCell ref="L33:S33"/>
    <mergeCell ref="Y30:Z30"/>
    <mergeCell ref="D31:J31"/>
    <mergeCell ref="L31:O32"/>
    <mergeCell ref="P31:S32"/>
    <mergeCell ref="T31:V32"/>
    <mergeCell ref="Y31:Z31"/>
    <mergeCell ref="D32:J32"/>
    <mergeCell ref="Y32:Z32"/>
  </mergeCells>
  <phoneticPr fontId="1"/>
  <dataValidations count="5">
    <dataValidation type="list" allowBlank="1" showInputMessage="1" showErrorMessage="1" sqref="E11:N22" xr:uid="{55BA1C3A-EAD1-48B4-8674-43D641EFC5FA}">
      <formula1>"終日"</formula1>
    </dataValidation>
    <dataValidation type="list" allowBlank="1" showInputMessage="1" showErrorMessage="1" sqref="D11:D22" xr:uid="{10B7CAE9-09BE-4249-A8EF-916151E4FF57}">
      <formula1>"日本選手権"</formula1>
    </dataValidation>
    <dataValidation type="list" allowBlank="1" showInputMessage="1" showErrorMessage="1" sqref="O11:R22" xr:uid="{AD3A450A-F9B0-4D64-B274-0E45974EB421}">
      <formula1>"終日,AM,PM"</formula1>
    </dataValidation>
    <dataValidation type="list" allowBlank="1" showInputMessage="1" showErrorMessage="1" sqref="E26:R28" xr:uid="{E458D346-2AF1-4AB8-B853-DB1993FFDE4A}">
      <formula1>"○"</formula1>
    </dataValidation>
    <dataValidation type="list" allowBlank="1" showInputMessage="1" showErrorMessage="1" sqref="T11:T23 D26:D28" xr:uid="{7C463ACF-8440-4D31-BB68-A769E64748F3}">
      <formula1>"男,女"</formula1>
    </dataValidation>
  </dataValidation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E3D5F-52DF-4467-982C-7EA444F7ECFA}">
  <sheetPr>
    <tabColor rgb="FF00B0F0"/>
  </sheetPr>
  <dimension ref="B1:M16"/>
  <sheetViews>
    <sheetView view="pageBreakPreview" zoomScaleNormal="100" zoomScaleSheetLayoutView="100" workbookViewId="0">
      <selection activeCell="F5" sqref="F5"/>
    </sheetView>
  </sheetViews>
  <sheetFormatPr defaultColWidth="8.90625" defaultRowHeight="13" x14ac:dyDescent="0.2"/>
  <cols>
    <col min="1" max="1" width="0.90625" customWidth="1"/>
    <col min="2" max="4" width="9.08984375" bestFit="1" customWidth="1"/>
    <col min="5" max="5" width="9.6328125" bestFit="1" customWidth="1"/>
    <col min="7" max="8" width="9.08984375" bestFit="1" customWidth="1"/>
    <col min="9" max="9" width="9.6328125" bestFit="1" customWidth="1"/>
    <col min="11" max="12" width="9.08984375" bestFit="1" customWidth="1"/>
    <col min="13" max="13" width="10.6328125" bestFit="1" customWidth="1"/>
  </cols>
  <sheetData>
    <row r="1" spans="2:13" ht="6" customHeight="1" x14ac:dyDescent="0.2"/>
    <row r="2" spans="2:13" ht="17" thickBot="1" x14ac:dyDescent="0.25">
      <c r="B2" s="5">
        <v>2026</v>
      </c>
      <c r="C2" s="5" t="s">
        <v>16</v>
      </c>
      <c r="E2" s="6" t="s">
        <v>30</v>
      </c>
      <c r="F2" s="234" t="s">
        <v>63</v>
      </c>
      <c r="G2" s="234"/>
      <c r="H2" s="234"/>
      <c r="I2" s="234"/>
      <c r="J2" s="234"/>
    </row>
    <row r="3" spans="2:13" ht="13.5" thickTop="1" x14ac:dyDescent="0.2"/>
    <row r="4" spans="2:13" ht="19.5" customHeight="1" x14ac:dyDescent="0.2">
      <c r="B4" s="1" t="s">
        <v>41</v>
      </c>
      <c r="C4" s="10" t="s">
        <v>43</v>
      </c>
      <c r="D4" s="10" t="s">
        <v>44</v>
      </c>
      <c r="E4" s="10" t="s">
        <v>42</v>
      </c>
      <c r="F4" s="1" t="s">
        <v>45</v>
      </c>
      <c r="G4" s="10" t="s">
        <v>43</v>
      </c>
      <c r="H4" s="10" t="s">
        <v>44</v>
      </c>
      <c r="I4" s="10" t="s">
        <v>42</v>
      </c>
      <c r="J4" s="1"/>
      <c r="K4" s="10"/>
      <c r="L4" s="10"/>
      <c r="M4" s="10"/>
    </row>
    <row r="5" spans="2:13" ht="27.75" customHeight="1" x14ac:dyDescent="0.2">
      <c r="C5" s="11">
        <f>IF(①!Y25="","",①!Y25)</f>
        <v>8000</v>
      </c>
      <c r="D5" s="12">
        <f>IF(①!Z25="","",①!Z25)</f>
        <v>0</v>
      </c>
      <c r="E5" s="13">
        <f>IF(C5="","",C5*D5)</f>
        <v>0</v>
      </c>
      <c r="G5" s="11">
        <f>IF(②!Y25="","",②!Y25)</f>
        <v>8000</v>
      </c>
      <c r="H5" s="12">
        <f>IF(②!Z25="","",②!Z25)</f>
        <v>0</v>
      </c>
      <c r="I5" s="13">
        <f>IF(G5="","",G5*H5)</f>
        <v>0</v>
      </c>
      <c r="K5" s="11"/>
      <c r="L5" s="12"/>
      <c r="M5" s="13"/>
    </row>
    <row r="6" spans="2:13" ht="27.75" customHeight="1" x14ac:dyDescent="0.2">
      <c r="C6" s="11"/>
      <c r="D6" s="12"/>
      <c r="E6" s="13"/>
      <c r="G6" s="11"/>
      <c r="H6" s="12"/>
      <c r="I6" s="13"/>
      <c r="K6" s="11"/>
      <c r="L6" s="12"/>
      <c r="M6" s="13"/>
    </row>
    <row r="7" spans="2:13" ht="27.75" customHeight="1" x14ac:dyDescent="0.2">
      <c r="C7" s="14" t="str">
        <f>IF(①!Y27="","",①!Y27)</f>
        <v/>
      </c>
      <c r="D7" s="15" t="str">
        <f>IF(①!Z27="","",①!Z27)</f>
        <v/>
      </c>
      <c r="E7" s="16" t="str">
        <f>IF(C7="","",C7*D7)</f>
        <v/>
      </c>
      <c r="G7" s="14"/>
      <c r="H7" s="15"/>
      <c r="I7" s="16"/>
      <c r="K7" s="11"/>
      <c r="L7" s="12"/>
      <c r="M7" s="16"/>
    </row>
    <row r="8" spans="2:13" ht="27.75" customHeight="1" x14ac:dyDescent="0.2">
      <c r="C8" s="14" t="str">
        <f>IF(①!Y28="","",①!Y28)</f>
        <v/>
      </c>
      <c r="D8" s="15" t="str">
        <f>IF(①!Z28="","",①!Z28)</f>
        <v/>
      </c>
      <c r="E8" s="16" t="str">
        <f>IF(C8="","",C8*D8)</f>
        <v/>
      </c>
      <c r="G8" s="14"/>
      <c r="H8" s="15"/>
      <c r="I8" s="16"/>
      <c r="K8" s="11"/>
      <c r="L8" s="12"/>
      <c r="M8" s="16"/>
    </row>
    <row r="9" spans="2:13" ht="27.75" customHeight="1" x14ac:dyDescent="0.2">
      <c r="C9" s="2"/>
      <c r="D9" s="17" t="s">
        <v>3</v>
      </c>
      <c r="E9" s="18">
        <f>SUM(E5:E8)</f>
        <v>0</v>
      </c>
      <c r="G9" s="2"/>
      <c r="H9" s="17" t="s">
        <v>3</v>
      </c>
      <c r="I9" s="18">
        <f>SUM(I5:I8)</f>
        <v>0</v>
      </c>
      <c r="K9" s="2"/>
      <c r="L9" s="17"/>
      <c r="M9" s="18"/>
    </row>
    <row r="11" spans="2:13" ht="19.5" customHeight="1" x14ac:dyDescent="0.2">
      <c r="B11" s="1"/>
      <c r="I11" s="19"/>
      <c r="J11" s="1" t="s">
        <v>56</v>
      </c>
      <c r="K11" s="10" t="s">
        <v>43</v>
      </c>
      <c r="L11" s="10" t="s">
        <v>44</v>
      </c>
      <c r="M11" s="10" t="s">
        <v>42</v>
      </c>
    </row>
    <row r="12" spans="2:13" ht="27.65" customHeight="1" x14ac:dyDescent="0.2">
      <c r="B12" s="1"/>
      <c r="I12" s="19"/>
      <c r="J12" s="1"/>
      <c r="K12" s="11">
        <f>C5</f>
        <v>8000</v>
      </c>
      <c r="L12" s="79">
        <f>IFERROR(D5+H5,"")</f>
        <v>0</v>
      </c>
      <c r="M12" s="80">
        <f>IF(K12="","",K12*L12)</f>
        <v>0</v>
      </c>
    </row>
    <row r="13" spans="2:13" ht="27.75" customHeight="1" x14ac:dyDescent="0.2">
      <c r="D13" s="23"/>
      <c r="E13" s="23"/>
      <c r="G13" s="22"/>
      <c r="H13" s="22"/>
      <c r="I13" s="20"/>
      <c r="K13" s="11">
        <f>C6</f>
        <v>0</v>
      </c>
      <c r="L13" s="12">
        <f>IFERROR(D6+H6+L6,"")</f>
        <v>0</v>
      </c>
      <c r="M13" s="13">
        <f>IF(K13="","",K13*L13)</f>
        <v>0</v>
      </c>
    </row>
    <row r="14" spans="2:13" ht="27.75" customHeight="1" x14ac:dyDescent="0.2">
      <c r="D14" s="238" t="s">
        <v>46</v>
      </c>
      <c r="E14" s="237"/>
      <c r="F14" s="237" t="s">
        <v>47</v>
      </c>
      <c r="G14" s="237"/>
      <c r="H14" s="22"/>
      <c r="I14" s="20"/>
      <c r="K14" s="11" t="str">
        <f>C7</f>
        <v/>
      </c>
      <c r="L14" s="12" t="str">
        <f>IFERROR(D7+H7+L7,"")</f>
        <v/>
      </c>
      <c r="M14" s="16" t="str">
        <f>IF(K14="","",K14*L14)</f>
        <v/>
      </c>
    </row>
    <row r="15" spans="2:13" ht="27.75" customHeight="1" x14ac:dyDescent="0.2">
      <c r="C15" s="23"/>
      <c r="D15" s="235" t="str">
        <f>IF(①!P31="","",①!P31)</f>
        <v/>
      </c>
      <c r="E15" s="235"/>
      <c r="F15" s="236" t="str">
        <f>IF(①!T31="","",①!T31)</f>
        <v/>
      </c>
      <c r="G15" s="236"/>
      <c r="H15" s="22"/>
      <c r="I15" s="20"/>
      <c r="K15" s="11" t="str">
        <f>C8</f>
        <v/>
      </c>
      <c r="L15" s="12" t="str">
        <f>IFERROR(D8+H8+L8,"")</f>
        <v/>
      </c>
      <c r="M15" s="16" t="str">
        <f>IF(K15="","",K15*L15)</f>
        <v/>
      </c>
    </row>
    <row r="16" spans="2:13" ht="27.75" customHeight="1" x14ac:dyDescent="0.2">
      <c r="D16" s="19"/>
      <c r="E16" s="20"/>
      <c r="H16" s="19"/>
      <c r="I16" s="20"/>
      <c r="K16" s="2"/>
      <c r="L16" s="17" t="s">
        <v>3</v>
      </c>
      <c r="M16" s="18">
        <f>SUM(M12:M15)</f>
        <v>0</v>
      </c>
    </row>
  </sheetData>
  <sheetProtection algorithmName="SHA-512" hashValue="aGAIxFf4SFyo/rXxz5cUJ0fm1ct90pbusUusaiYklaWKmfkJaxGm8fQ2yengCdoDEYceLXvfNB/KdMI02HqoZw==" saltValue="RcW6cw6bGqzJlJm83oWLLQ==" spinCount="100000" sheet="1" selectLockedCells="1"/>
  <mergeCells count="5">
    <mergeCell ref="F2:J2"/>
    <mergeCell ref="D15:E15"/>
    <mergeCell ref="F15:G15"/>
    <mergeCell ref="F14:G14"/>
    <mergeCell ref="D14:E14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見本</vt:lpstr>
      <vt:lpstr>①</vt:lpstr>
      <vt:lpstr>②</vt:lpstr>
      <vt:lpstr>水連用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坂口結子</dc:creator>
  <cp:lastModifiedBy>貴久 前川</cp:lastModifiedBy>
  <cp:lastPrinted>2023-11-14T23:59:26Z</cp:lastPrinted>
  <dcterms:created xsi:type="dcterms:W3CDTF">2012-11-21T05:12:18Z</dcterms:created>
  <dcterms:modified xsi:type="dcterms:W3CDTF">2026-04-26T00:53:13Z</dcterms:modified>
</cp:coreProperties>
</file>